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250" windowHeight="6990" activeTab="1"/>
  </bookViews>
  <sheets>
    <sheet name="Зем.уч. Казань" sheetId="1" r:id="rId1"/>
    <sheet name="Здания Казань" sheetId="2" r:id="rId2"/>
  </sheets>
  <definedNames>
    <definedName name="_xlnm._FilterDatabase" localSheetId="1" hidden="1">'Здания Казань'!$A$1:$Q$42</definedName>
  </definedNames>
  <calcPr fullCalcOnLoad="1"/>
</workbook>
</file>

<file path=xl/sharedStrings.xml><?xml version="1.0" encoding="utf-8"?>
<sst xmlns="http://schemas.openxmlformats.org/spreadsheetml/2006/main" count="488" uniqueCount="341">
  <si>
    <t>Продам участок на 1 линии по ул. Ноксинский спуск, зона Ж2, большой автомобильный трафик, коммуникации вдоль участка. хорошо подходит под торговое или офисное здание. Таунхаус. Возможно размещение хосписа, кафе, магазина более 400 м2, детского сада, объекта быт обслуживания населения. Расположен в Совет.районе, параллельно улицам Фучика, Минская, Габишева.</t>
  </si>
  <si>
    <t>ул. Ноксинский спуск</t>
  </si>
  <si>
    <t xml:space="preserve">под торговое или офисное здание. Таунхаус. Возможно размещение хосписа, кафе, магазина более 400 м2, детского сада, объекта быт обслуживания населения. </t>
  </si>
  <si>
    <t>https://www.avito.ru/kazan/zemelnye_uchastki/uchastok_14_sot._promnaznacheniya_767125037</t>
  </si>
  <si>
    <t>Продам земельный участок,первая линия мамадышский тракт,идеальный вариант под бизнес,свет,газ,вода централизованная на соседнем участке.Рядом Константиновка,Клыки,Космонавтов Файзи,Мегга,Южная трасса.790.000 за сотку реальному покупателю ТОРГ.</t>
  </si>
  <si>
    <t>под бизнес</t>
  </si>
  <si>
    <t>https://www.avito.ru/kazan/zemelnye_uchastki/uchastok_6_sot._promnaznacheniya_592355469</t>
  </si>
  <si>
    <t>Вагапова</t>
  </si>
  <si>
    <t>Имеется разрешение на строительство 20-ти квартирного 6-ти этажного жилого дома, с продуктовым магазином и офисными помещениями на первом этаже.</t>
  </si>
  <si>
    <t>Продается земельный участок, площадью 5,76 сот. расположенный в густонаселенном районе с высоким автомобильным и пешеходным трафиком (Советский район, ул. Вагапова напротив СК Ак Буре). Имеется разрешение на строительство 20-ти квартирного 6-ти этажного жилого дома, с продуктовым магазином и офисными помещениями на первом этаже. Первая линия, зона обслуживания населения Д2. Рядом улицы: Пр. Победы, Сахарова, Бигичева, Глушко, Магистральная.</t>
  </si>
  <si>
    <t>https://www.avito.ru/kazan/zemelnye_uchastki/uchastok_18.5_sot._promnaznacheniya_766661672</t>
  </si>
  <si>
    <t>Под магазин. Земельный участок 18.5 сот, переведен под магазин оптовой и розничной торговли, свыше 400 кв.м. Был сделан проект на 1200кв.м. Газ, све, вода на участке. Участок находится по направлению вьезда в Казань. Рядом пешеходный наземный переход. Удобные подьездные пути.</t>
  </si>
  <si>
    <t>Дорожная улица, 35</t>
  </si>
  <si>
    <t>под магазин оптовой и розничной торговл</t>
  </si>
  <si>
    <t>Усады</t>
  </si>
  <si>
    <t>https://www.avito.ru/kazan/zemelnye_uchastki/uchastok_16_sot._promnaznacheniya_669054997</t>
  </si>
  <si>
    <t>Продается участок 1552 кв м зона кс ,перекресток Восстания и Бакалейной,вид разрешенного использования - объекты бытового обслуживания не выше 2 этажей, в коммунально-складской зоне - КС ( можно под АЗС, автомойку, офисы, общепит и т.д.), документы на стадии готовности в собственность.
Торг потенциальным покупателям.</t>
  </si>
  <si>
    <t>под АЗС, автомойку, офисы, общепит и т.д.)</t>
  </si>
  <si>
    <t>восстания 92 а</t>
  </si>
  <si>
    <t>https://www.avito.ru/kazan/zemelnye_uchastki/uchastok_6_sot._promnaznacheniya_748624781</t>
  </si>
  <si>
    <t>Продаю земельный участок 6 соток (3 огорожено +3 под благоустройство) на 1-й линии в Советском районе г.Казани.Назначение:под строительство торговых обьектов.(зона Д2) .1-я линия федеральной трассы М7(остановка Бехетле).Участок предназначен под строительство стационарных и нестационарных обьектов придорожного сервиса(автомойка,автосервис,кафе,автомагазин и т.д).Зона Д2.Участок правильной формы.Проведено электричество.</t>
  </si>
  <si>
    <t>под строительство стационарных и нестационарных обьектов придорожного сервиса(автомойка,автосервис,кафе,автомагазин и т.д</t>
  </si>
  <si>
    <t>Мамадышский тракт,44</t>
  </si>
  <si>
    <t>https://www.avito.ru/kazan/zemelnye_uchastki/uchastok_4.5_sot._promnaznacheniya_709934651</t>
  </si>
  <si>
    <t>Земельные участки под строительство торгового центра, салона красоты, медецинский центр, спортивный комплекс, кафе, ресторан и т.д. в жилом массиве многоквартирных домов, коммуникации на участке. Кадастровый номер кн 16:50:150106:134 638кв.м, есть 454кв.м, 7800р/кв.м</t>
  </si>
  <si>
    <t xml:space="preserve">под строительство торгового центра, салона красоты, медецинский центр, спортивный комплекс, кафе, ресторан и т.д. </t>
  </si>
  <si>
    <t>Ноксинский Спуск ул</t>
  </si>
  <si>
    <t>https://www.avito.ru/kazan/zemelnye_uchastki/uchastok_21_sot._promnaznacheniya_780760241</t>
  </si>
  <si>
    <t>ул Адоратского, 50,Воровского.Амирхана.</t>
  </si>
  <si>
    <t>производственные и промышленные предприятия.стоянки и гаражи.объекты тех.обслуживания.мойки.азс.офисы.торговые объекты. и т.п.</t>
  </si>
  <si>
    <t>Продаю земельный участок для любого бизнеса в черте города Казани.1-линия.угловой.крайний.прямоугольный.ровный-Удобный заезд для любых машин с 2-х сторон.Категория земель-земли населенных пунктов.Зона П1.разрешенное использование:производственные и промышленные предприятия.стоянки и гаражи.объекты тех.обслуживания.мойки.азс.офисы.торговые объекты. и т.п.Электричество заведено на учасок(своя ТП)Вода.отопление рядом.Документы готовы.Возможна ипотека.</t>
  </si>
  <si>
    <t>https://www.avito.ru/kazan/zemelnye_uchastki/uchastok_7.1_sot._promnaznacheniya_737654582</t>
  </si>
  <si>
    <t>ул. 1 Мая, дом 3.</t>
  </si>
  <si>
    <t>Пересечение улиц 1 Мая и Гладилова, первая линия, без построек, без насаждений, 7,07 соток. Коммуникации рядом.Рассмотрим варианты обмена (авто,недвижимость), рассрочки. На основании справки из управления архитектуры и градостроительства (за номером 15/10-0506523, от 26.04.2016 года) - основные виды разрешенного использования:</t>
  </si>
  <si>
    <t>https://www.avito.ru/kazan/zemelnye_uchastki/uchastok_20.8_sot._promnaznacheniya_741643760</t>
  </si>
  <si>
    <t>Фатыха Амирхана</t>
  </si>
  <si>
    <t>Станция технического обслуживания транспортных средств, автомойка, со вспомогательными офисными помещениями и предприятиями общественного питания.</t>
  </si>
  <si>
    <t>Земельный участок обладает удобной геометрической формой. Расположен на первой линии оживленного транспортного кольца соединяющего проспект Амирхана, ул. Миля и ул. Петра Витера. Месторасположение выгодно отличается ежедневным многотысячным автомобильным трафиком.</t>
  </si>
  <si>
    <t>https://www.avito.ru/kazan/zemelnye_uchastki/uchastok_6_sot._promnaznacheniya_759205546</t>
  </si>
  <si>
    <t>«Продается участок 6 соток (земли населенных пунктов) в черте г. Казани (ул. Шоссейная). По границе участка проходят все коммуникации. Подходит под нежилое строение, под магазин, кафе. Хорошая транспортная доступность. Прямая продажа. Документы готовы».</t>
  </si>
  <si>
    <t>под нежилое строение, под магазин, кафе</t>
  </si>
  <si>
    <t>Шоссейная 16</t>
  </si>
  <si>
    <t>https://www.avito.ru/kazan/kommercheskaya_nedvizhimost/ofisnoe_pomeschenie_920_m_714812863</t>
  </si>
  <si>
    <t>Шигабутдина Марджани ул, 48</t>
  </si>
  <si>
    <t>Продаётся отдельно стоящее здание вдоль берега озеро Кабан.Первая линия хороший пешеходный и автомобильный трафик. Возможна продажа с арендаторами,100% занятость.Земля в собственности.Удобная парковка.Собственник.Цена договорная.</t>
  </si>
  <si>
    <t>Московский</t>
  </si>
  <si>
    <t>https://www.avito.ru/kazan/kommercheskaya_nedvizhimost/zdanie_600_m_na_uchastke_10_sotok_706790214</t>
  </si>
  <si>
    <t>Большая Красная ул, 20</t>
  </si>
  <si>
    <t xml:space="preserve">Продаю отдельно стоящее здание 516 кв.м. с мансардой 90 кв.м. на участке 10 сот. в историческом центре Казани по адресу Большая Красная, д.20. Здание после капитального ремонта, первый этаж с качественной предчистовой отделкой под ресторан/кафе, второй этаж – гостиница / хостел, с ремонтом и минимальной мебелью, 8 номеров в каждом свой сан/узел, 3-ий этаж (мансарда) – офисный 2 кабинета + сан/узел. Своя парковочная зона, 1-ая линия. Индивидуальное отопление, новые коммуникации. </t>
  </si>
  <si>
    <t>https://www.avito.ru/kazan/kommercheskaya_nedvizhimost/pomeschenie_svobodnogo_naznacheniya_720_m_745736753</t>
  </si>
  <si>
    <t>Ул. Хади Такташа. Отдельно стоящее здание 720 кв.м, 2 этажа, отапливаемый подвал, 3 входа, ремонт, газифицировано. Свободное назначение. Земельный участок 2430 кв.м, огорожен. На территории расположены гараж, склад, помещение охраны.</t>
  </si>
  <si>
    <t>2 этажа + мансарда</t>
  </si>
  <si>
    <t>Свободное назначение</t>
  </si>
  <si>
    <t>https://www.avito.ru/kazan/kommercheskaya_nedvizhimost/osobnyak_v_tsentre_goroda_767329361</t>
  </si>
  <si>
    <t xml:space="preserve">Продаю особняк в центре города общей площадью 300м2 (не является памятником архитектуры!). Здание очень светлое, с собственной территорией и парковкой, с хорошим ремонтом, отличные подъездные пути. Все новое: охранная и пожарная сигнализация, телефония, интернет, две входные группы, санузел на каждом этаже, собственная газовая котельная. </t>
  </si>
  <si>
    <t>ул. Михаила Худякова д.7</t>
  </si>
  <si>
    <t>https://www.avito.ru/kazan/kommercheskaya_nedvizhimost/prodam_ofisnoe_pomeschenie_600.2_m_768286699</t>
  </si>
  <si>
    <t>Вахитовский район, ул. Зайни Султана, д. 12. Выставлено на продажу 3-х этажное административное, кирпичное здание свободного назначения общей площадью 600 кв.м. в центре города по улице Зайни Султана 12. Земельный участок в собственности 640 кв.м. Полностью функционирующее , со всеми коммуникациями, отличная планировка большие квадратные комнаты, просторный холл, места общего пользования и частично офисы с ремонтом. Высота потолков от 2,5 до 3 метров. Отличное месторасположение, первая линия по ул. Зайни Султана, есть общая и внутренняя парковка.</t>
  </si>
  <si>
    <t>ул. Зайни Султана д.12</t>
  </si>
  <si>
    <t xml:space="preserve">административное, кирпичное здание свободного назначения </t>
  </si>
  <si>
    <t>https://www.avito.ru/kazan/kommercheskaya_nedvizhimost/prodam_torgovoe_pomeschenie_700_m_548487239</t>
  </si>
  <si>
    <t>ул. Ноксинский Спуск д.31</t>
  </si>
  <si>
    <t xml:space="preserve"> 2-х этажное кирпичное здание</t>
  </si>
  <si>
    <t>Советский район, ул. Ноксинский спуск, д. 31. Современное отдельностоящее 2-х этажное кирпичное здание в густонаселенном районе. 2003 года постройки. Действующий торговый центр "Нокса" с арендаторами. С хороший ремонтом, высота потолка 3 м (армстронг).Противопожарная сигнализация, охранная система. Низкие коммунальные эксплуатационные расходы. Высокий пешеходный трафик. Имеется паркинг!</t>
  </si>
  <si>
    <t>https://www.avito.ru/kazan/kommercheskaya_nedvizhimost/pomeschenie_svobodnogo_naznacheniya_1216_m_466225328</t>
  </si>
  <si>
    <t>чернышевского дом 35</t>
  </si>
  <si>
    <t>3х этажное здание в центре города на 1й линии рядом с ж/д вокзалом ,ЦУМОМ,КЦ "ПИРАМИДА"-=934 кв.метров офисных помещений с хорошим ремонтом и нарезкой от 10 до 150 кв.метров ,что позволяет легко находить разноплановых арендаторов,производственно-складское помещение=290кв.м.имеются : своя огороженная парковка на 20 машиномест , РП,центральное отопление,водоснабжение,своя охрана .идеально торгово-офисное и производственное использование.имеются долгосрочные арендаторы!!!</t>
  </si>
  <si>
    <t>3х этажное здание</t>
  </si>
  <si>
    <t>https://www.avito.ru/kazan/kommercheskaya_nedvizhimost/prodam_pomeschenie_svobodnogo_naznacheniya_1754_m_637283380</t>
  </si>
  <si>
    <t>Рахимова 8 к19</t>
  </si>
  <si>
    <t>Бизнес Центр «Левченко»</t>
  </si>
  <si>
    <t>Здание общей площадью 1754 кв.м. расположено на первой линии оживленной автомагистрали города. Имеется большой благоустроенный паркинг перед зданием и просторный внутренний двор со складами контейнерного типа.Высокие потолки, большие окна, широкие коридоры… делают привлекательным здание для размещения офиса крупной компании, проектной организации, медицинского учреждения и т.п.</t>
  </si>
  <si>
    <t>https://www.avito.ru/kazan/kommercheskaya_nedvizhimost/prodam_pomeschenie_svobodnogo_naznacheniya_2022.8_m_616171629</t>
  </si>
  <si>
    <t>улица Комиссара Габишева, 38</t>
  </si>
  <si>
    <t>Продается торгово-офисное здание на первой линии в густонаселенном жилом массиве спального района г.Казани, в эпицентре многоэтажной застройки. Уникальность расположения: первая линия ул. Габишева на въезде в жилой комплекс «Изумрудная Долина» (новый микрорайон с населением 10000 чел.), на въезде в коттеджные поселки «Восточный» и «Вознесенье», плюс жилые дома 10 и 11 микрорайонов...</t>
  </si>
  <si>
    <t>торгово-офисное здание</t>
  </si>
  <si>
    <t>https://www.avito.ru/kazan/kommercheskaya_nedvizhimost/prodam_pomeschenie_svobodnogo_naznacheniya_918_m_583174921</t>
  </si>
  <si>
    <t>Лево-Булачная 24</t>
  </si>
  <si>
    <t>Предлагаю приобрести новое торгово-офисное здание, построенное в 2005 году в живописном центре г. Казани на берегу канала Булак по адресу ул. Лево-Булачная, д. 24. Само здание общей площадью 918 кв.м. состоит из 5 этажей: 4 полноценных этажа с высокими потолками + высокий цоколь с окнами. Земля под зданием 268 кв.м. в собственности, ведется оформление в собственность дополнительного земельного участка на прилегающей территории под благоустройство парковки. Здание находится в хорошем состоянии, не требует никаких финансовых затрат!</t>
  </si>
  <si>
    <t>4 эт + цоколь</t>
  </si>
  <si>
    <t>https://www.avito.ru/kazan/kommercheskaya_nedvizhimost/torgovoe_pomeschenie_tk_vostochnyy_1445_m_763908957</t>
  </si>
  <si>
    <t>Сибирский тракт 36 г</t>
  </si>
  <si>
    <t>Продаю 2-хэтажное торговое помещение, расположенное по адресу: г. Казань, ул. Сибирский тракт д. 36 г (ТК Восточный). 1 этаж общая площадь 658,8 кв.м, 2 этаж общая площадь 785,8 кв.м. Собственная ТП, автомобильный и пешеходный трафик, объект сдан в аренду (1 этаж по 1100 р., 2этаж - 450 р.)</t>
  </si>
  <si>
    <t>тк Восточный</t>
  </si>
  <si>
    <t>https://www.avito.ru/kazan/kommercheskaya_nedvizhimost/torgovyy_dom_550_m_745568685</t>
  </si>
  <si>
    <t>Двухэтажное отдельно стоящее новое нежилое здание</t>
  </si>
  <si>
    <t>МИНИМАЛЬНОЕ ЗНАЧЕНИЕ</t>
  </si>
  <si>
    <t>МАКСИМАЛЬНОЕ ЗНАЧЕНИЕ</t>
  </si>
  <si>
    <t>СРЕДНЕЕ ЗНАЧЕНИЕ</t>
  </si>
  <si>
    <t>Функциональное назначение объекта недвижимости</t>
  </si>
  <si>
    <t>Нежилое здание. Три этажа (дополнительно подвал). Доступ осуществляется через отдельную металлическую дверь. Внутренняя отделка объекта - соответствует стандартной отделке. Подъездные пути к зданию хорошие – дорога с асфальтным покрытием. Техническая характеристика здания: Фундамент – блочный; Кровля – железная; Стены – кирпичные; Перекрытия – железобетон.</t>
  </si>
  <si>
    <t>https://www.avito.ru/kazan/kommercheskaya_nedvizhimost/prodam_ofisnoe_pomeschenie_1138kv._m_703014232</t>
  </si>
  <si>
    <t>офисное здание</t>
  </si>
  <si>
    <t xml:space="preserve">Продаётся 5 этажное офисное здание с цокольным этажом, по адресу Ф.Карима 9 построено в 2007г.Площади офисного центра заполнены арендаторами на 90%.Все помещения с чистовой отделкой нетребуют вложений.Идеально подходит для учебных заведений, мед. клиник, банк и т.д. </t>
  </si>
  <si>
    <t>Фатыха Карима, 9</t>
  </si>
  <si>
    <t>https://www.avito.ru/kazan/kommercheskaya_nedvizhimost/pomeschenie_svobodnogo_naznacheniya_726_m_703469057</t>
  </si>
  <si>
    <t>Лево-Булачная ул, 38</t>
  </si>
  <si>
    <t>Особняк находится на одной из центральных транспортных артерий города – улице Лево-Булачная, связывающей исторический центр города - Казанский Кремль, с деловым ядром – торгово-административным: торговые центры («Кольцо», ЦУМ) административные учреждения города: Комитет земельных и имущественных отношений города Казани, банковским (Национальный банк РТ, отделения Российских и зарубежных банков) и научным центром (Академия наук РТ, Казанский федеральный университет, Российский исламский университет) Особняк трехэтажный с мансардой. Во дворе обустроенная парковка на 25 машиномест, огороженная территория. Преимущества объекта: первая линия, огороженная территория, парковка во дворе на 25 машиномест, 2 отдельных входа: центральный вход со стороны ул. Лево-Булачной, и со двора, хороший ремонт, стены кирпичные с утеплителем, перекрытия: монолитные железобетонные, высота потолков 3,20 м,</t>
  </si>
  <si>
    <t>3 этажа + мансарда</t>
  </si>
  <si>
    <t xml:space="preserve">Особняк </t>
  </si>
  <si>
    <t>Адрес</t>
  </si>
  <si>
    <t>Этажность</t>
  </si>
  <si>
    <t>https://www.avito.ru/kazan/kommercheskaya_nedvizhimost/zdanie_svobodnogo_naznacheniya_292_m_1-ya_liniya_753552360</t>
  </si>
  <si>
    <t>25-го Октября д.7</t>
  </si>
  <si>
    <t>Кировский</t>
  </si>
  <si>
    <t>Отдельно стоящее одноэтажное здание с участком (также в собственности) 820 кв.м. Здание продается с землей. Торг на месте</t>
  </si>
  <si>
    <t>Площадь ЗУ, кв.м.</t>
  </si>
  <si>
    <t>Общая площадь помещений, кв.м.</t>
  </si>
  <si>
    <t>Цена, руб.</t>
  </si>
  <si>
    <t>Уд.цена, руб./кв.м.</t>
  </si>
  <si>
    <t>Комментарий</t>
  </si>
  <si>
    <t>Район города</t>
  </si>
  <si>
    <t>Вахитовский</t>
  </si>
  <si>
    <t>https://www.avito.ru/kazan/kommercheskaya_nedvizhimost/gotovyy_arendnyy_biznes_mardzhani_6_718515254</t>
  </si>
  <si>
    <t>Шигабутдина Марджани ул, 6</t>
  </si>
  <si>
    <t xml:space="preserve">Готовый рентабельный арендный бизнес: продается полностью, вместе с арендаторами. Услуги собственной управляющей компании. На данный момент расположен 3х звездочный отель: 53 комфортабельных номера, бар на 30 посадочных мест, конференц-зал на 60 мест. Общая площадь здания: 1794,1 кв.м. В 2013 году здание было построено, выполнена качественная чистовая отделка. Собственная парковка. Первая линия, пешеходная набережная озера Кабан. </t>
  </si>
  <si>
    <t>https://www.avito.ru/kazan/kommercheskaya_nedvizhimost/3h_etazhnyy_osobnyak_1613.9_m_peterburgskaya_718508766</t>
  </si>
  <si>
    <t>Петербургская 86а</t>
  </si>
  <si>
    <t xml:space="preserve">3х этажный особняк с мансардой и цокольным этажом, построен в 2013г. Общая площадь: 1613,9 кв.м., площадь этажа: 320 кв.м., высота потолков: этажи - 3,6 м, качественная чистовая отделка, 15 парковочных мест. Правоустанавливающие документы: все права на землю и здание оформлены в собственность. Престижное расположение, центральная историческая часть города, зона деловой активности, 30 м до станции метро «Суконная слобода», удобные подъездные пути, доступ к зданию с параллельных улиц. </t>
  </si>
  <si>
    <t>https://www.avito.ru/kazan/kommercheskaya_nedvizhimost/3h_etazhnyy_osobnyak_1124_m_safyan_718512016</t>
  </si>
  <si>
    <t>Сафьян ул, 5</t>
  </si>
  <si>
    <t>Продается 3-этажный исторический особняк в центре города. На данный момент сдается в аренду под офис крупной компании. Общая площадь здания 1124 кв.м. В 2014 году проведена полная реконструкция, выполнена качественная чистовая отделка. Собственная парковка. Первая линия. Коммуникации: отопление, водопровод, канализация, вентиляция, пожаротушение с системой оповещения о возгорании, электричество, телекоммуникации. Все права на землю и здание оформлены в собственность.</t>
  </si>
  <si>
    <t>https://www.avito.ru/kazan/kommercheskaya_nedvizhimost/delovoy_tsentr_na_vosstaniya_1520_m_729049395</t>
  </si>
  <si>
    <t>Восстания ул, 18б</t>
  </si>
  <si>
    <t>Ново-Савиновский</t>
  </si>
  <si>
    <t>деловой центр на Восстания. Действующий бизнес с доходом от 500 тыс руб/месяц. 3-этажное кирпичное здание с тамбурным входом и охранным пунктом. Окна пластик, в офисах евроремонт. Установлено видеонаблюдение внутри и снаружи здания. Установлены все счетчики.В здании около 75 офисов, наполняемость 99%! Якорным арендатором является Фонд социального страхования. Земля принадлежит собственнику. Есть асфальтированная парковка у здания.</t>
  </si>
  <si>
    <t>Приволжский</t>
  </si>
  <si>
    <t>https://www.avito.ru/kazan/kommercheskaya_nedvizhimost/zdanie_507803491</t>
  </si>
  <si>
    <t>Продается объект недвижимости в центре города. Земля 500м2. Здание 467 м2. Все в собственности. Начат капитальный ремонт. Имеется вся разрешительная и техническая документация на проведение ремонтных работ. Цена 21 млн руб.</t>
  </si>
  <si>
    <t>Ул. Тукая, 108</t>
  </si>
  <si>
    <t>https://www.avito.ru/kazan/kommercheskaya_nedvizhimost/zdanie_ostrovskogo_100_119713094</t>
  </si>
  <si>
    <t>2 эт. здание. Расположено в центре города. Недалеко от метро. На участке в 10 соток. Площадь 600 кв м. Черновая отделка. Проведен капитальный ремонт. Своя котельная. Территория огорожена. Имеется парковка</t>
  </si>
  <si>
    <t>Островского, 100</t>
  </si>
  <si>
    <t>https://www.avito.ru/kazan/kommercheskaya_nedvizhimost/pomeschenie_svobodnogo_naznacheniya_2653_m_561625039</t>
  </si>
  <si>
    <t>ул.Минская</t>
  </si>
  <si>
    <t>Новый Торгово-офисный центр 2653 кв.м. на 93 сотках на пересечении центральных улиц проспекта Победы и ул. Минская, между гипермаркетами «МЕГА» и «Южный», рядом с ЖК "Победа" Огромный авто трафик с дополнительным увеличением при запуске новой транспортной развязки "Вознесенский тракт", которая будет проходить через Аметьевскую магистраль, пересекая ул.Гвардейская, ул.Родина, пр.Победы и выходит на ул.Минская.</t>
  </si>
  <si>
    <t>Советский</t>
  </si>
  <si>
    <t>2 этажа</t>
  </si>
  <si>
    <t>1 этаж</t>
  </si>
  <si>
    <t>3 этажа</t>
  </si>
  <si>
    <t>Тип объекта</t>
  </si>
  <si>
    <t>ОСЗ</t>
  </si>
  <si>
    <t>https://www.avito.ru/kazan/kommercheskaya_nedvizhimost/prodam_torgovoe_pomeschenie_1614.1_m_600071669</t>
  </si>
  <si>
    <t>ул. Университетская д.8</t>
  </si>
  <si>
    <t>Вахитовский район, ул. Университетская. Выставлено на продажу 5-ти этажное административное здание свободного назначения 1614 кв.м. свободной планировки (черновая отделка) 2015 года постройки в центре города. Презентабельный вид здания (красивый фасад). На каждом этаже просторные светлые помещения, высокие потолки от 2,7 до 3,30 метра. Расположено на первой лини</t>
  </si>
  <si>
    <t>https://www.avito.ru/kazan/kommercheskaya_nedvizhimost/v_tsentre_novoe_zdanie_s_remontom_po_60tys_za_1m_783724499</t>
  </si>
  <si>
    <t>Торгово-офисный центр (класс В)</t>
  </si>
  <si>
    <t>Здание (2008 года постройки) площадью 1328,5 кв.м. находится на одной из центральных улиц города (улица Островского), напротив Баскет холла. В шаговой доступности от станции метро Площадь Тукая. Удобная транспортная развязка, шаговая доступность остановок общественного транспорта, развитая инфраструктура обеспечивают непрерывный клиентопоток. Имеются гостевые надземные парковки на двадцать-тридцать машино-мест. Первый этаж (236 кв.м.) имеет отдельный вход и прекрасно подойдет под размещение торгового зала, офис банка, медицинского центра. Второй, третий и четвертый этажи имеют кабинетную планировку. В офисную часть отдельный вход, через пост охраны. Цоколь сдан в аренду (под кафе).</t>
  </si>
  <si>
    <t>4 этажа + цок</t>
  </si>
  <si>
    <t xml:space="preserve">административное здание свободной планировки (черновая отделка) </t>
  </si>
  <si>
    <t>Торгово-офисный центр</t>
  </si>
  <si>
    <t>2 эт. здание. Черновая отделка.</t>
  </si>
  <si>
    <t>Начат капитальный ремонт.</t>
  </si>
  <si>
    <t>3-этажное кирпичное офисное здание</t>
  </si>
  <si>
    <t xml:space="preserve">3-этажный исторический особняк </t>
  </si>
  <si>
    <t>особняк</t>
  </si>
  <si>
    <t xml:space="preserve">3х этажный особняк </t>
  </si>
  <si>
    <t>3х звездочный отель</t>
  </si>
  <si>
    <t>Отдельно стоящее одноэтажное здание</t>
  </si>
  <si>
    <t>https://www.avito.ru/kazan/kommercheskaya_nedvizhimost/prodam_ofisnoe_pomeschenie_1807_m_788536654</t>
  </si>
  <si>
    <t>ул. Маршала Чуйкова д.58б</t>
  </si>
  <si>
    <t>Выставлено на продажу новое отдельно стоящее офисное здание, общей площадью 1807 кв. метров. В офисных блоках площадью от 20 кв. метров выполнен современный ремонт. Все коммуникации. Большая парковка перед зданием</t>
  </si>
  <si>
    <t>отдельно-стоящее офисное здание</t>
  </si>
  <si>
    <t>https://www.avito.ru/kazan/kommercheskaya_nedvizhimost/prodam_pomeschenie_svobodnogo_naznacheniya_500_m_705296515</t>
  </si>
  <si>
    <t>Земельные участки</t>
  </si>
  <si>
    <t>пр-кт. Победы д.164</t>
  </si>
  <si>
    <t>Размещения торговых объектов</t>
  </si>
  <si>
    <t>Назначение ЗУ</t>
  </si>
  <si>
    <t>В жилом массиве Советского района продается земельный участок, назначение(Размещения торговых объектов). Удачное местрасположение между улицами Пр. Победы и Бигичева. Высокий пешеходный трафик, рядом множество жилых комплексов. Идеальное место для небольшого торгового комплекса. На стадии завершения, готовится проект торгового комплекса (обсуждается отдельно). На участке вы можете реализовать : магазины розничной торговли (универсальные, специализированные); объекты общественного питания в отдельностоящем здании общей площадью не более 300 кв.м.; объекты бытового обслуживания в отдельностоящем здании; объекты спорта: физкультутрно-оздоровительного назначения (крытые, открытые); аптечные учреждения; пункты оказания универсальных услуг связи; паркинги (встроенные, пристроенные, одноэтажные или подземные)</t>
  </si>
  <si>
    <t>https://www.avito.ru/kazan/kommercheskaya_nedvizhimost/ofisnoe_pomeschenie_841_m_788409594</t>
  </si>
  <si>
    <t>ул Журналистов, 6а</t>
  </si>
  <si>
    <t xml:space="preserve">Двухэтажное, отдельно стоящее здание </t>
  </si>
  <si>
    <t>https://www.avito.ru/kazan/kommercheskaya_nedvizhimost/pomeschenie_svobodnogo_naznacheniya_1032_m_698312484</t>
  </si>
  <si>
    <t>Продается 3-хэтажный офисный комплекс на ул. Латыпова, общая площадь 1032 м², стоимость 50 млн. рублей. Живописное и уютное место недалеко от центра города. Комплекс оборудован спортивным залом, сауной и бассейном, оснащен гаражом на 3 машиноместа и ямой для технического обслуживания авто, садом во внутреннем дворе и площадкой для барбекю. Имеется мебель, комната приема пищи, конференц-зал с необходимой аппаратурой, система кондиционирования и ОПС. Парковка перед зданием на 40 машиномест.</t>
  </si>
  <si>
    <t xml:space="preserve"> 3-хэтажный офисный комплекс</t>
  </si>
  <si>
    <t>Масгута Латыпова ул, 24</t>
  </si>
  <si>
    <t>16:50:110104:143</t>
  </si>
  <si>
    <t>16:50:160824:1884</t>
  </si>
  <si>
    <t>16:50:011713:260</t>
  </si>
  <si>
    <t>16:50:110804:1540</t>
  </si>
  <si>
    <t>16:50:011123:201</t>
  </si>
  <si>
    <t>Плотность застройки, %</t>
  </si>
  <si>
    <t>ул Островского д.67</t>
  </si>
  <si>
    <t>16:50:011503:34</t>
  </si>
  <si>
    <t>16:50:010218:7</t>
  </si>
  <si>
    <t>16:50:010319:66</t>
  </si>
  <si>
    <t>16:50:011722:25</t>
  </si>
  <si>
    <t>Кадастровая стоимость ЗУ, руб.</t>
  </si>
  <si>
    <t>УПКСЗ, руб./кв.м.</t>
  </si>
  <si>
    <t>Кадастровый номер ЗУ</t>
  </si>
  <si>
    <t>16:50:011403:164</t>
  </si>
  <si>
    <t>Доля стоимости ЗУ в ЕОН, %</t>
  </si>
  <si>
    <t>16:50:011402:39</t>
  </si>
  <si>
    <t>16:50:011720:27</t>
  </si>
  <si>
    <t>16:50:010612:24</t>
  </si>
  <si>
    <t>16:50:011714:192</t>
  </si>
  <si>
    <t>16:50:011703:8</t>
  </si>
  <si>
    <t>16:50:150103:39</t>
  </si>
  <si>
    <t>16:50:011811:30</t>
  </si>
  <si>
    <t>16:50:200202:87</t>
  </si>
  <si>
    <t>16:50:050201:2</t>
  </si>
  <si>
    <t>16:50:110509:20</t>
  </si>
  <si>
    <t>16:50:010613:49</t>
  </si>
  <si>
    <t>16:50:011101:4</t>
  </si>
  <si>
    <t>16:50:011805:18</t>
  </si>
  <si>
    <t>16:50:010504:5</t>
  </si>
  <si>
    <t>2 этажа + мансарда + подвал</t>
  </si>
  <si>
    <t>16:50:011717:2</t>
  </si>
  <si>
    <t>16:50:011226:28</t>
  </si>
  <si>
    <t>16:50:150304:11</t>
  </si>
  <si>
    <t>Хайдара Бигичева ул, 16</t>
  </si>
  <si>
    <t>16:50:011806:18</t>
  </si>
  <si>
    <t>16:50:011721:12</t>
  </si>
  <si>
    <t>16:50:090404:678</t>
  </si>
  <si>
    <t>16:50:011712:21</t>
  </si>
  <si>
    <t>16:50:011821:3</t>
  </si>
  <si>
    <t>16:50:050126:5</t>
  </si>
  <si>
    <t>16:50:011808:23</t>
  </si>
  <si>
    <t>16:50:090513:1</t>
  </si>
  <si>
    <t>16:50:011508:20</t>
  </si>
  <si>
    <t>Краснококшайская, 81</t>
  </si>
  <si>
    <t>16:50:090559:15</t>
  </si>
  <si>
    <t>16:50:160824:1515</t>
  </si>
  <si>
    <t>16:50:011723:53</t>
  </si>
  <si>
    <t xml:space="preserve"> ул. Хади Такташа, 125/18</t>
  </si>
  <si>
    <t>16:50:070117:6</t>
  </si>
  <si>
    <t>16:50:060201:71</t>
  </si>
  <si>
    <t>№п/п</t>
  </si>
  <si>
    <t>https://www.avito.ru/kazan/zemelnye_uchastki/uchastok_6_sot._promnaznacheniya_790615928</t>
  </si>
  <si>
    <t>ул Краснококшайская, 37а</t>
  </si>
  <si>
    <t>под строительство административного здания</t>
  </si>
  <si>
    <t>Продается участок, S=590 кв.м., на 1 линии дороги ул. Краснококшайская, 37а с отдельным въездом . На участке старое строение, назначение сейчас: под жилой дом, возможное использование: под строительство административного здания. Ориентир: примерно на пересечении с ул. Большая Крыловка. Собственность.</t>
  </si>
  <si>
    <t>https://www.avito.ru/kazan/zemelnye_uchastki/uchastok_2.5_sot._promnaznacheniya_721298337</t>
  </si>
  <si>
    <t>Ул. Закиева</t>
  </si>
  <si>
    <t>Город Казань . Советский район. Ул. Проспект Победы ---Ул. Закиева. Первая линия от дороги . Большой траффика . Все городские коммуникации. Идеальный вариант для КОММЕРЦИИ . Под магазин, шиномонтаж , офис, кафе и так дали. Ровный квадратный участок. Большой автомобильный и пешеходный траффика . Земельный участок в собственности . Срочная продажа от собственника . Первая линия. Идеальный вариант для бизнеса. Можно построить офисное здание, магазин , кафе и многое другое. Без торга.</t>
  </si>
  <si>
    <t>офисное здание, магазин , кафе и многое другое.</t>
  </si>
  <si>
    <t>https://www.avito.ru/kazan/zemelnye_uchastki/uchastok_5_sot._promnaznacheniya_360100530</t>
  </si>
  <si>
    <t>Рашида Вагапова ул, 9</t>
  </si>
  <si>
    <t>для строительства торгового центра, офисного здания, рынка, ресторана, административного здания, магазина и т. Д</t>
  </si>
  <si>
    <t>Участок под застройку. 5 сот. Отличный вариант для строительства торгового центра, офисного здания, рынка, ресторана, административного здания, магазина и т. д. 1-ая линия, пересечение Вагапова - Глушко. Категория Д- 2. Имеется несколько проектов. Высокий пешеходный и автомобильный трафик. Рядом Ак Буре. Кадастровый номер 16:50:150304:009. Чистая продажа. Собственность с 2006 г. Документы готовы. Цена 2.600.000</t>
  </si>
  <si>
    <t>https://www.avito.ru/kazan/zemelnye_uchastki/uchastok_4.8_sot._promnaznacheniya_749592970</t>
  </si>
  <si>
    <t>Продам участок 4. 8 сот., земли промназначения, в черте города в торце дома 9 по ул Вагапова, зона Д2, участок ровный, вторая линия, в собственности, под офисный , медицинский центр, услуги населению. СРОЧНО!!!</t>
  </si>
  <si>
    <t xml:space="preserve">под офисный , медицинский центр, услуги населению. </t>
  </si>
  <si>
    <t>Рашида Вагапова ул, 9 АК Буре</t>
  </si>
  <si>
    <t>https://www.avito.ru/kazan/zemelnye_uchastki/uchastok_15_sot._promnaznacheniya_663895271</t>
  </si>
  <si>
    <t>Продаётся земельный участок 15 соток на углу Мамадышского тракта и ул. Зелёная. Участок находиться с правой стороны при въезде в столицу Татарстан. Кад. 16:50:260101:31 Удачное месторасположение участка подойдёт под строительство коммерческий недвижимости: автомойки, автосервиса, шиномонтажа, парковки, рынка и т.д. Цена всего 6 200 000 рос. рублей, торг.</t>
  </si>
  <si>
    <t>на углу Мамадышского тракта и ул. Зелёная</t>
  </si>
  <si>
    <t>под строительство коммерческий недвижимости: автомойки, автосервиса, шиномонтажа, парковки, рынка и т.д.</t>
  </si>
  <si>
    <t>Земельные участки под придорожный сервис</t>
  </si>
  <si>
    <t>https://www.avito.ru/kazan/zemelnye_uchastki/uchastok_6.5_sot._promnaznacheniya_696954514</t>
  </si>
  <si>
    <t>Продается ЗЕМЕЛЬНЫЙ УЧАСТОК по улице Шамиля Усманова, площадью 655 м2., разрешенное использование: строительство торговых объектов: магазинов розничной торговли (универсальных и специализированных).</t>
  </si>
  <si>
    <t>по улице Шамиля Усманова</t>
  </si>
  <si>
    <t>строительство торговых объектов: магазинов розничной торговли (универсальных и специализированных).</t>
  </si>
  <si>
    <t>https://www.avito.ru/kazan/zemelnye_uchastki/uchastok_10.5_sot._promnaznacheniya_701947982</t>
  </si>
  <si>
    <t xml:space="preserve">Уважаемые инвесторы, в продажу выставлен просторный ровный участок 10,5 соток в непосредственной близости от ул. Габишева, пос.Восточный, Советский район г. Казани. Участок находтится в коммунально-складской зоне (зона КС) и подходит под склады, гаражи, парковки, объекты тех.обслуживания, под торговлю, общепит, административные офисы и т.п. Прекрасное место для размещения магазина или любого другого торгово-производственного объекта. </t>
  </si>
  <si>
    <t>под склады, гаражи, парковки, объекты тех.обслуживания, под торговлю, общепит, административные офисы и т.п</t>
  </si>
  <si>
    <t>Комиссара Габишева ул</t>
  </si>
  <si>
    <t>https://www.avito.ru/kazan/zemelnye_uchastki/uchastok_11_sot._promnaznacheniya_716236467</t>
  </si>
  <si>
    <t>Первая линия, Мамадышский тракт. Огромный трафик до 20 000 авто в сутки. Рядом Автосалон, Бахетле, Пятерочка и пр. Участок под строительство здания торгового или офисного назначения. Выезд Казвнь- Н.Челны. От центра города- 15 мин езды. Есть возможность приобретения соседних участков- 4 и 12 соток. Есть решения по въезду, коммуникациям. Разработан эскизный проект. Возможен обмен на коммерческую недвижимость.</t>
  </si>
  <si>
    <t>Мамадышский тракт</t>
  </si>
  <si>
    <t>https://www.avito.ru/kazan/zemelnye_uchastki/uchastok_3.1_sot._promnaznacheniya_785171806</t>
  </si>
  <si>
    <t>Продаю земельный участок под автомойку, 3,1 сот. Разрешённое использование: под торговые объекты. Идеально под автомойку. Отличное место. Первая линия, высокий автомобильный трафик. Между магазинами Бахетле и Эдельвейс. Советский район. Рядом Константиновка, Клыки...Торг возможен после просмотра .</t>
  </si>
  <si>
    <t>Мамадышский тракт/Бахетле</t>
  </si>
  <si>
    <t>под автомойку</t>
  </si>
  <si>
    <t>https://www.avito.ru/kazan/zemelnye_uchastki/uchastok_9_sot._promnaznacheniya_713961222</t>
  </si>
  <si>
    <t>Мамадышский 44</t>
  </si>
  <si>
    <t>Продаю участок для строительства торгового здания. Категория: земли населенных пунктов, разрешенное использование - под торговые объекты. Кадастровый номер 16:16:120602:1116. Площадь 11,5 соток. Участок с отличным местоположением: в черте Казани, на выезде с проспекта Победы по Мамадышскому тракту, между супермаркетами Эдельвейс и Бахетле. Участок хорошо просматривается с проезжей части. Огромный трафик, плотная заселенность. На участке вырыт котлован под фундамент (есть проект на фундамент 2-х этажного здания 23Х23 м с цокольным этажом и мансардой)</t>
  </si>
  <si>
    <t>под торговые объекты</t>
  </si>
  <si>
    <t>под строительство здания торгового или офисного назначения</t>
  </si>
  <si>
    <t>https://www.avito.ru/kazan/zemelnye_uchastki/uchastok_15_sot._promnaznacheniya_783825055</t>
  </si>
  <si>
    <t>Продается земельный участок, площадью 15 сот. расположенный в густонаселенном районе с высоким автомобильным и пешеходным трафиком (Приволжский район, ул. пр.Победы ). Имеется эскизный проект и разрешение на строительство административного здания на 4 надземных этажа и 1 подземного уровня. Первая линия отличные подъездные пути, автобусная остановка, напротив находятся ТЦ Южный. рядом улицы : ул. Ломжинская, ул. пр.Победы</t>
  </si>
  <si>
    <t>ул.пр.Победы</t>
  </si>
  <si>
    <t xml:space="preserve">строительство административного здания </t>
  </si>
  <si>
    <t>https://www.avito.ru/kazan/zemelnye_uchastki/uchastok_5.5_sot._promnaznacheniya_783571930</t>
  </si>
  <si>
    <t>ул Азинская первая</t>
  </si>
  <si>
    <t>Заезд на участок также с Проспекта Победы. Площадь земельного участка 5,5 соток, зона Ж2. Отличное месторасположение, высокий автомобильный трафик. Также есть: ГПЗУ земельного участка. Имеется утвержденный проект на административное здание площадью 275 кв.м. Технические условия на подключение всех Коммуникаций. А так же возможно иное использование земельного участка при изменении разрешенного использования земли. В собственности более 3-х лет, один взрослый собственник.</t>
  </si>
  <si>
    <t>https://www.avito.ru/kazan/zemelnye_uchastki/uchastok_13_sot._promnaznacheniya_710284419</t>
  </si>
  <si>
    <t>Стены и перегородки - кирпичные Перекрытия - железобетонные В собственности, без обременений, Земля 7 соток в собственности</t>
  </si>
  <si>
    <t>https://www.avito.ru/kazan/kommercheskaya_nedvizhimost/detskiy_sad_3308_m_zhk_izumrudnyy_gorod_786216046</t>
  </si>
  <si>
    <t>Салиха Батыева д.3 (детский сад)</t>
  </si>
  <si>
    <t>Продается детский сад в новом жилом комплексе "Изумрудный город". Здание 3хэтажное, площадь 3 307,85 кв.м., территория огорожена, оборудованы детские площадки. Ул. Салиха Батыева д.3</t>
  </si>
  <si>
    <t>детский сад</t>
  </si>
  <si>
    <t>https://www.avito.ru/kazan/kommercheskaya_nedvizhimost/pomeschenie_svobodnogo_naznacheniya_326_m_769093586</t>
  </si>
  <si>
    <t>улица Хади Атласи, 14</t>
  </si>
  <si>
    <t xml:space="preserve">Продам помещение 1 этаж + подвал, расположенное по ул. Хади Атласи (Чехова, Лесгафта, Вишневского, центр города). Один этаж 162 м2. Планировка свободная, окна деревянные, высокие потолки 3,5 м, газ, вода, электричество, центральная канализация, 3 отдельных входа. Вдоль помещения есть парковочные карманы. Земля 2,7 сот в собственности. </t>
  </si>
  <si>
    <t>1 этаж + подвал</t>
  </si>
  <si>
    <t>Планировка свободная</t>
  </si>
  <si>
    <t>https://www.avito.ru/kazan/kommercheskaya_nedvizhimost/prodayu_biznes-tsentr_karetnyy_dvor_772339843</t>
  </si>
  <si>
    <t>Ул. Габдуллы Тукая, д. 130</t>
  </si>
  <si>
    <t>современное офисно-торговое здание</t>
  </si>
  <si>
    <t>4 этажа</t>
  </si>
  <si>
    <t xml:space="preserve">Шикарное отдельностоящее здание 2011 г.п. общей площадью 1855,3 кв.м. Участок 1700 кв.м. в собственности (возможно увеличение участка до 3467 кв.м.). Первая линия! Высокие пешеходные и автомобильные трафики, деловой центр города. Идеальная транспортная доступность, хорошая «узнаваемость» места. Объект состоит из 4-х этажей: 1 этаж торговые площади, шиномонтаж и автомойка, 2-4 этажи офисные помещения. Парковка перед зданием на 10 автомобилей, за зданием парковка со шлагбаумом на 20 м/мест. </t>
  </si>
  <si>
    <t>https://www.avito.ru/kazan/kommercheskaya_nedvizhimost/torgovye_pomescheniya_i_ofisnye_-_4060_m_713217665</t>
  </si>
  <si>
    <t>4-х этажное отдельно-стоящее кирпичное здание+ подвал + мансарда (р-н Колхозного рынка), подвал - складские помещения, 1,2 - эт.- торговые площади, 3,4 эт.- офисы, 5-ый эт. -мансарда- офисы, грузовой лифт. Земля - 670 кв.м. (в собственности) и 1560 кв.м. (аренда). Имеется своя парковка на 50-70 автомашин. Возможна продажа поэтажно.</t>
  </si>
  <si>
    <t>4 эт + подвал + манс</t>
  </si>
  <si>
    <t>Мартына Межлаука ул, 22</t>
  </si>
  <si>
    <t>отдельно-стоящее кирпичное здание</t>
  </si>
  <si>
    <t>https://www.avito.ru/kazan/kommercheskaya_nedvizhimost/ofisnoe_pomeschenie_808_m_362762205</t>
  </si>
  <si>
    <t>Ул.Зейни Султана 17 а</t>
  </si>
  <si>
    <t xml:space="preserve">ул.Зейни Султана 17 а, Продается офисное здание 808 кв.м. 2-этажа+ подвал.1-этаж подсобное помещение Год постройки 1997 год, кирпич. Очень удобное место –. расположения в близи ул. Татарсан и ул. Тукаевская. Для посетителей и работников есть своя стоянка, примерно на 20 машин. Все офисные помещения сдаются в аренду, подвальные тоже ,заполняемость 100%. Отопление ,вода, электричество, интернет, телефонная линия есть. Два собственника . В подвале тепловой узел. </t>
  </si>
  <si>
    <t>2 этажа + подвал</t>
  </si>
  <si>
    <t>https://www.avito.ru/kazan/kommercheskaya_nedvizhimost/ofisnoe_pomeschenie_1092_m_786681152</t>
  </si>
  <si>
    <t>Нежилое здание в самом центре города Казань; Общая площадь: 1092 кв. м; Земельный участок находится в долгосрочной аренде.</t>
  </si>
  <si>
    <t>Карла Маркса 58/12</t>
  </si>
  <si>
    <t>под любой вид деятельности</t>
  </si>
  <si>
    <t>Двухэтажное отдельно стоящее новое нежилое здание со свободной планировкой. Общая площадь 550 кв.м. В центре жилого массива с большой проходимостью и удобной транспортной доступностью. Возможно с арендаторами.1 этаж - 204 кв.м.2 этаж - 141 кв.м. цоколь - 207 кв.м.
Все коммуникации.Под любой вид деятельности.Здание и земельный участок (210 кв.м.) в собственности.</t>
  </si>
  <si>
    <t>2 этажа + цоколь</t>
  </si>
  <si>
    <t>https://www.avito.ru/kazan/kommercheskaya_nedvizhimost/prodam_pomeschenie_svobodnogo_naznacheniya_400_m_574389148</t>
  </si>
  <si>
    <t>Вахитовский район, ул. Г.Тукая 21. Выставлен на продажу земельный участок, расположеный на первой линии. 430 кв.м. (в собственности), назначение разрешенного использование под административное здание. 160 кв.м. (аренда на 10 лет) под благоустройство (парковка). Коммуникации (вода, электричество, канализация) на участке. Рядом остановки Худякова, Парижской Коммуны, Тукая.</t>
  </si>
  <si>
    <t>ул. Габдуллы Тукая д.21</t>
  </si>
  <si>
    <t xml:space="preserve">под административное здание. </t>
  </si>
  <si>
    <t>https://www.avito.ru/kazan/kommercheskaya_nedvizhimost/gostinitsa_400_m_703086256</t>
  </si>
  <si>
    <t>Горьковское шоссе 47</t>
  </si>
  <si>
    <t>Продам нежилое помещение ,первая линия М7,10 метров от федеральной дороги в городе,готовый действующий бизнес 9 лет,отель 12 номеров, сауна,две телефонные линии,своя газовая котельная,видео наблюдение, кнопка тревожной сигнализации,все договора,хорошие соседи,земля в собственности 600 м2,здание построено в 1998 году, в отличном,ухоженном состоянии,асфальтированная парковка,удобный заезд,вложений не требует.Продает собственник. Можно использовать под офисы, мед центр и др.</t>
  </si>
  <si>
    <t>Гостиница</t>
  </si>
  <si>
    <t>https://www.avito.ru/kazan/kommercheskaya_nedvizhimost/proodaetsya_ofisnoe_zdanie_727_kv._m_602151679</t>
  </si>
  <si>
    <t>ямашева 49б</t>
  </si>
  <si>
    <t>Офисное здание по адресу пр.Ямашева, 49б. Общая площадь - 727 кв.м. Все инженерные коммуникации, круглосуточная охрана, интернет-услуги, компьютерная сеть, парковка, элитный ремонт, кондиционирование.</t>
  </si>
  <si>
    <t>Офисное здание</t>
  </si>
  <si>
    <t>https://www.avito.ru/kazan/kommercheskaya_nedvizhimost/prodaetsya_gotovyy_biznes_-_zdanie_s_arendatorami_602153941</t>
  </si>
  <si>
    <t>Удобный и современный 4-х этажный офисный центр «Карла Маркса, 66». Здание расположено в историческом центре 1000-летнего города Казани, а его фасад сохранен в стиле 19 века. Изысканные интерьеры хранят в здании неповторимую атмосферу. В то же время, современные инженерные системы позволят создать индивидуальный микроклимат в каждом отдельном помещении. ИТ-инфраструктура здания обеспечит бесперебойную работу офисов с использованием высокоскоростных каналов передачи данных, Интернет и телефонной связью.</t>
  </si>
  <si>
    <t>4-х этажный офисный центр</t>
  </si>
  <si>
    <t>маркса 66</t>
  </si>
  <si>
    <t>https://www.avito.ru/kazan/kommercheskaya_nedvizhimost/prodam_pomeschenie_svobodnogo_naznacheniya_899.6_m_643417101</t>
  </si>
  <si>
    <t xml:space="preserve">Вахитовский район, ул.Петербургская. Продается 2-этажный кирпичный особняк с цокольным этажом и мансардой в центре город. Построен в 2008 году. Высококлассная отделка. Общая площадь здания: 899,6 кв.м., полезная площадь: 603,1 кв.м., площадь самого участка: 684 кв.м., площадь застройки: 373,8 кв.м. Средняя площадь этажа: 225 кв.м. Все права на землю и здание оформлены в собственность. </t>
  </si>
  <si>
    <t>ул. Петербургская д.80</t>
  </si>
  <si>
    <t>2 этажа + цоколь + мансарда</t>
  </si>
  <si>
    <t>https://www.avito.ru/kazan/kommercheskaya_nedvizhimost/prodam_pomeschenie_svobodnogo_naznacheniya_1743_m_643417104</t>
  </si>
  <si>
    <t>ул. Московская д.15</t>
  </si>
  <si>
    <t>Вахитовский район,ул.Московская. Продается 3-этажное здание с хорошей отделкой в центре Казани по общей площадью 1743 кв.м.Помещения находятся на 1-м, 2-м и 3-м этажах. Средняя площадь каждого офиса: 30-40 кв.м. Расположен в деловом центре города напротив ЦУМа в районе плотной застройки, преимущественно офисной</t>
  </si>
  <si>
    <t>3-этажное здание</t>
  </si>
  <si>
    <t xml:space="preserve">административное здание </t>
  </si>
  <si>
    <t>https://www.avito.ru/kazan/kommercheskaya_nedvizhimost/otdelno_stoyaschee_zdanie_800_m_728007905</t>
  </si>
  <si>
    <t>Продается отдельно стоящее здание в Кировском районе. Первая линия. Есть входная группа, место для вывески, несколько выходов, большие витражные окна. Перед входом огромная парковка бесплатная для клиентов. А так как здание стоит на 12 сотках своей земли, то сзади здания есть огороженная большая площадь, которая может использоваться, как для стоянки автомобилей, так и для организации летнего кафе и шашлычной. Хороший автомобильный и пешеходный трафик на данной улице обеспечит дополнительный приток клиентов. Подойдет под любой вид деятельности: магазины (пятерочка, магнит, верный, августина и другие). Идеальным будет размещением в этом здании банкетного зала. А также можно организовать такие заведения, как: кафе, столовая, кальянная, пекарня, хозтовары, спортивный магазин, магазин игрушек, детский центр. В здании два этажа</t>
  </si>
  <si>
    <t>5 этажей + цоколь</t>
  </si>
  <si>
    <t>https://www.avito.ru/kazan/kommercheskaya_nedvizhimost/pomeschenie_svobodnogo_naznacheniya_1033_m_671316051</t>
  </si>
  <si>
    <t xml:space="preserve">административное здание общей площадью 1032,6 кв.м. со входом с первой линии, расположенного в исторической части города по ул.Пушкина, 78. Здание подходит для представительств компании, офисов, банка, гостиницы, не вредного производства, учебного центра, творческих и реставрационных мастерских, ресторана, медицинского центра и любых других видов бизнеса. Само здание является 2-х этажным, с мансардным этажом </t>
  </si>
  <si>
    <t>Пушкина ул, 78</t>
  </si>
  <si>
    <t>Офисное помещение</t>
  </si>
  <si>
    <t>https://www.avito.ru/kazan/kommercheskaya_nedvizhimost/ofisnoe_pomeschenie_2011_m_779483612</t>
  </si>
  <si>
    <t>ул. Петербургская, 35</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</si>
</sst>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
    <numFmt numFmtId="182" formatCode="0.000"/>
    <numFmt numFmtId="183" formatCode="0.0"/>
    <numFmt numFmtId="184" formatCode="0.000000"/>
    <numFmt numFmtId="185" formatCode="0.0%"/>
    <numFmt numFmtId="186" formatCode="0.000%"/>
    <numFmt numFmtId="187" formatCode="0.0000%"/>
    <numFmt numFmtId="188" formatCode="0.00000%"/>
    <numFmt numFmtId="189" formatCode="#,##0.0"/>
    <numFmt numFmtId="190" formatCode="[$-F800]dddd\,\ mmmm\ dd\,\ yyyy"/>
    <numFmt numFmtId="191" formatCode="[$-FC19]d\ mmmm\ yyyy\ &quot;г.&quot;"/>
    <numFmt numFmtId="192" formatCode="0.00000000"/>
    <numFmt numFmtId="193" formatCode="0.0000000"/>
  </numFmts>
  <fonts count="19">
    <font>
      <sz val="10"/>
      <name val="Arial"/>
      <family val="0"/>
    </font>
    <font>
      <sz val="10"/>
      <name val="Times New Roman"/>
      <family val="1"/>
    </font>
    <font>
      <sz val="8"/>
      <name val="Arial"/>
      <family val="0"/>
    </font>
    <font>
      <u val="single"/>
      <sz val="10"/>
      <color indexed="12"/>
      <name val="Arial"/>
      <family val="0"/>
    </font>
    <font>
      <u val="single"/>
      <sz val="10"/>
      <color indexed="36"/>
      <name val="Arial"/>
      <family val="0"/>
    </font>
    <font>
      <sz val="8"/>
      <name val="Arial Cyr"/>
      <family val="0"/>
    </font>
    <font>
      <sz val="9.25"/>
      <name val="Arial Cyr"/>
      <family val="0"/>
    </font>
    <font>
      <b/>
      <sz val="9.25"/>
      <name val="Arial Cyr"/>
      <family val="0"/>
    </font>
    <font>
      <b/>
      <sz val="14.75"/>
      <name val="Arial Cyr"/>
      <family val="0"/>
    </font>
    <font>
      <b/>
      <sz val="16.5"/>
      <name val="Arial Cyr"/>
      <family val="0"/>
    </font>
    <font>
      <b/>
      <vertAlign val="superscript"/>
      <sz val="16.5"/>
      <name val="Arial Cyr"/>
      <family val="0"/>
    </font>
    <font>
      <sz val="8"/>
      <name val="Tahoma"/>
      <family val="2"/>
    </font>
    <font>
      <b/>
      <sz val="8"/>
      <name val="Times New Roman"/>
      <family val="1"/>
    </font>
    <font>
      <sz val="10"/>
      <name val="Helv"/>
      <family val="0"/>
    </font>
    <font>
      <sz val="8"/>
      <name val="Times New Roman"/>
      <family val="1"/>
    </font>
    <font>
      <sz val="10"/>
      <name val="Arial Cyr"/>
      <family val="0"/>
    </font>
    <font>
      <b/>
      <sz val="18"/>
      <name val="Times New Roman"/>
      <family val="1"/>
    </font>
    <font>
      <u val="single"/>
      <sz val="8"/>
      <color indexed="12"/>
      <name val="Times New Roman"/>
      <family val="1"/>
    </font>
    <font>
      <u val="single"/>
      <sz val="10"/>
      <color indexed="12"/>
      <name val="Times New Roman"/>
      <family val="1"/>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6">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s>
  <cellStyleXfs count="2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85" fontId="2" fillId="3" borderId="5" xfId="0" applyNumberFormat="1" applyFont="1" applyFill="1" applyBorder="1" applyAlignment="1">
      <alignment horizontal="center" vertical="center"/>
    </xf>
    <xf numFmtId="185" fontId="2" fillId="3" borderId="6" xfId="0" applyNumberFormat="1" applyFont="1" applyFill="1" applyBorder="1" applyAlignment="1">
      <alignment horizontal="center" vertical="center"/>
    </xf>
    <xf numFmtId="185" fontId="2" fillId="3" borderId="7"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 fillId="0" borderId="0" xfId="0" applyFont="1" applyAlignment="1">
      <alignment/>
    </xf>
    <xf numFmtId="0" fontId="14" fillId="2" borderId="8" xfId="0" applyFont="1" applyFill="1" applyBorder="1" applyAlignment="1">
      <alignment horizontal="center" vertical="center" wrapText="1"/>
    </xf>
    <xf numFmtId="3" fontId="14" fillId="2" borderId="8" xfId="0" applyNumberFormat="1" applyFont="1" applyFill="1" applyBorder="1" applyAlignment="1">
      <alignment horizontal="center" vertical="center" wrapText="1"/>
    </xf>
    <xf numFmtId="0" fontId="17" fillId="0" borderId="8" xfId="15" applyFont="1" applyBorder="1" applyAlignment="1">
      <alignment/>
    </xf>
    <xf numFmtId="0" fontId="14" fillId="0" borderId="8" xfId="0" applyFont="1" applyBorder="1" applyAlignment="1">
      <alignment vertical="center"/>
    </xf>
    <xf numFmtId="0" fontId="14" fillId="0" borderId="8" xfId="0" applyFont="1" applyBorder="1" applyAlignment="1">
      <alignment horizontal="center" vertical="center"/>
    </xf>
    <xf numFmtId="3" fontId="14" fillId="0" borderId="8" xfId="0" applyNumberFormat="1" applyFont="1" applyBorder="1" applyAlignment="1">
      <alignment horizontal="center" vertical="center"/>
    </xf>
    <xf numFmtId="0" fontId="17" fillId="0" borderId="8" xfId="15" applyFont="1" applyBorder="1" applyAlignment="1">
      <alignment vertical="center"/>
    </xf>
    <xf numFmtId="0" fontId="14" fillId="0" borderId="8" xfId="0" applyFont="1" applyBorder="1" applyAlignment="1">
      <alignment vertical="center" wrapText="1"/>
    </xf>
    <xf numFmtId="3" fontId="12" fillId="4" borderId="8" xfId="0" applyNumberFormat="1" applyFont="1" applyFill="1" applyBorder="1" applyAlignment="1">
      <alignment horizontal="center" vertical="center"/>
    </xf>
    <xf numFmtId="0" fontId="18" fillId="0" borderId="8" xfId="15" applyFont="1" applyBorder="1" applyAlignment="1">
      <alignment vertical="center"/>
    </xf>
    <xf numFmtId="0" fontId="18" fillId="0" borderId="8" xfId="15" applyFont="1" applyBorder="1" applyAlignment="1">
      <alignment/>
    </xf>
    <xf numFmtId="0" fontId="12" fillId="4" borderId="9" xfId="0" applyFont="1" applyFill="1" applyBorder="1" applyAlignment="1">
      <alignment horizont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0" fontId="2" fillId="0" borderId="14" xfId="0" applyFont="1" applyFill="1" applyBorder="1" applyAlignment="1">
      <alignment vertical="center"/>
    </xf>
    <xf numFmtId="185" fontId="2" fillId="3" borderId="14"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t>Торгово-офисные здания (г.Казань)</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trendline>
            <c:spPr>
              <a:ln w="25400">
                <a:solidFill>
                  <a:srgbClr val="FF0000"/>
                </a:solidFill>
              </a:ln>
            </c:spPr>
            <c:trendlineType val="power"/>
            <c:dispEq val="1"/>
            <c:dispRSqr val="1"/>
            <c:trendlineLbl>
              <c:txPr>
                <a:bodyPr vert="horz" rot="0" anchor="ctr"/>
                <a:lstStyle/>
                <a:p>
                  <a:pPr algn="ctr">
                    <a:defRPr lang="en-US" cap="none" sz="1650" b="1" i="0" u="none" baseline="0"/>
                  </a:pPr>
                </a:p>
              </c:txPr>
              <c:numFmt formatCode="General" sourceLinked="1"/>
              <c:spPr>
                <a:ln w="3175">
                  <a:noFill/>
                </a:ln>
              </c:spPr>
            </c:trendlineLbl>
          </c:trendline>
          <c:xVal>
            <c:numRef>
              <c:f>'Здания Казань'!$Q$2:$Q$42</c:f>
              <c:numCache/>
            </c:numRef>
          </c:xVal>
          <c:yVal>
            <c:numRef>
              <c:f>'Здания Казань'!$P$2:$P$42</c:f>
              <c:numCache/>
            </c:numRef>
          </c:yVal>
          <c:smooth val="0"/>
        </c:ser>
        <c:axId val="64599250"/>
        <c:axId val="44522339"/>
      </c:scatterChart>
      <c:valAx>
        <c:axId val="64599250"/>
        <c:scaling>
          <c:orientation val="minMax"/>
        </c:scaling>
        <c:axPos val="b"/>
        <c:title>
          <c:tx>
            <c:rich>
              <a:bodyPr vert="horz" rot="0" anchor="ctr"/>
              <a:lstStyle/>
              <a:p>
                <a:pPr algn="ctr">
                  <a:defRPr/>
                </a:pPr>
                <a:r>
                  <a:rPr lang="en-US" cap="none" sz="925" b="1" i="0" u="none" baseline="0"/>
                  <a:t>Плотность застройки земельного участка,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4522339"/>
        <c:crosses val="autoZero"/>
        <c:crossBetween val="midCat"/>
        <c:dispUnits/>
      </c:valAx>
      <c:valAx>
        <c:axId val="44522339"/>
        <c:scaling>
          <c:orientation val="minMax"/>
          <c:max val="0.5"/>
        </c:scaling>
        <c:axPos val="l"/>
        <c:title>
          <c:tx>
            <c:rich>
              <a:bodyPr vert="horz" rot="-5400000" anchor="ctr"/>
              <a:lstStyle/>
              <a:p>
                <a:pPr algn="ctr">
                  <a:defRPr/>
                </a:pPr>
                <a:r>
                  <a:rPr lang="en-US" cap="none" sz="925" b="1" i="0" u="none" baseline="0"/>
                  <a:t>Доля стоимости зем.участка в ЕОН,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64599250"/>
        <c:crosses val="autoZero"/>
        <c:crossBetween val="midCat"/>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123825</xdr:rowOff>
    </xdr:from>
    <xdr:to>
      <xdr:col>6</xdr:col>
      <xdr:colOff>1924050</xdr:colOff>
      <xdr:row>83</xdr:row>
      <xdr:rowOff>76200</xdr:rowOff>
    </xdr:to>
    <xdr:graphicFrame>
      <xdr:nvGraphicFramePr>
        <xdr:cNvPr id="1" name="Chart 2"/>
        <xdr:cNvGraphicFramePr/>
      </xdr:nvGraphicFramePr>
      <xdr:xfrm>
        <a:off x="0" y="6724650"/>
        <a:ext cx="8410575" cy="627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vito.ru/kazan/kommercheskaya_nedvizhimost/prodam_pomeschenie_svobodnogo_naznacheniya_500_m_705296515" TargetMode="External" /><Relationship Id="rId2" Type="http://schemas.openxmlformats.org/officeDocument/2006/relationships/hyperlink" Target="https://www.avito.ru/kazan/kommercheskaya_nedvizhimost/prodam_pomeschenie_svobodnogo_naznacheniya_400_m_574389148" TargetMode="External" /><Relationship Id="rId3" Type="http://schemas.openxmlformats.org/officeDocument/2006/relationships/hyperlink" Target="https://www.avito.ru/kazan/zemelnye_uchastki/uchastok_6_sot._promnaznacheniya_790615928" TargetMode="External" /><Relationship Id="rId4" Type="http://schemas.openxmlformats.org/officeDocument/2006/relationships/hyperlink" Target="https://www.avito.ru/kazan/zemelnye_uchastki/uchastok_2.5_sot._promnaznacheniya_721298337" TargetMode="External" /><Relationship Id="rId5" Type="http://schemas.openxmlformats.org/officeDocument/2006/relationships/hyperlink" Target="https://www.avito.ru/kazan/zemelnye_uchastki/uchastok_5_sot._promnaznacheniya_360100530" TargetMode="External" /><Relationship Id="rId6" Type="http://schemas.openxmlformats.org/officeDocument/2006/relationships/hyperlink" Target="https://www.avito.ru/kazan/zemelnye_uchastki/uchastok_4.8_sot._promnaznacheniya_749592970" TargetMode="External" /><Relationship Id="rId7" Type="http://schemas.openxmlformats.org/officeDocument/2006/relationships/hyperlink" Target="https://www.avito.ru/kazan/zemelnye_uchastki/uchastok_15_sot._promnaznacheniya_663895271" TargetMode="External" /><Relationship Id="rId8" Type="http://schemas.openxmlformats.org/officeDocument/2006/relationships/hyperlink" Target="https://www.avito.ru/kazan/zemelnye_uchastki/uchastok_6.5_sot._promnaznacheniya_696954514" TargetMode="External" /><Relationship Id="rId9" Type="http://schemas.openxmlformats.org/officeDocument/2006/relationships/hyperlink" Target="https://www.avito.ru/kazan/zemelnye_uchastki/uchastok_10.5_sot._promnaznacheniya_701947982" TargetMode="External" /><Relationship Id="rId10" Type="http://schemas.openxmlformats.org/officeDocument/2006/relationships/hyperlink" Target="https://www.avito.ru/kazan/zemelnye_uchastki/uchastok_11_sot._promnaznacheniya_716236467" TargetMode="External" /><Relationship Id="rId11" Type="http://schemas.openxmlformats.org/officeDocument/2006/relationships/hyperlink" Target="https://www.avito.ru/kazan/zemelnye_uchastki/uchastok_3.1_sot._promnaznacheniya_785171806" TargetMode="External" /><Relationship Id="rId12" Type="http://schemas.openxmlformats.org/officeDocument/2006/relationships/hyperlink" Target="https://www.avito.ru/kazan/zemelnye_uchastki/uchastok_9_sot._promnaznacheniya_713961222" TargetMode="External" /><Relationship Id="rId13" Type="http://schemas.openxmlformats.org/officeDocument/2006/relationships/hyperlink" Target="https://www.avito.ru/kazan/zemelnye_uchastki/uchastok_15_sot._promnaznacheniya_783825055" TargetMode="External" /><Relationship Id="rId14" Type="http://schemas.openxmlformats.org/officeDocument/2006/relationships/hyperlink" Target="https://www.avito.ru/kazan/zemelnye_uchastki/uchastok_5.5_sot._promnaznacheniya_783571930" TargetMode="External" /><Relationship Id="rId15" Type="http://schemas.openxmlformats.org/officeDocument/2006/relationships/hyperlink" Target="https://www.avito.ru/kazan/zemelnye_uchastki/uchastok_13_sot._promnaznacheniya_710284419" TargetMode="External" /><Relationship Id="rId16" Type="http://schemas.openxmlformats.org/officeDocument/2006/relationships/hyperlink" Target="https://www.avito.ru/kazan/zemelnye_uchastki/uchastok_14_sot._promnaznacheniya_767125037" TargetMode="External" /><Relationship Id="rId17" Type="http://schemas.openxmlformats.org/officeDocument/2006/relationships/hyperlink" Target="https://www.avito.ru/kazan/zemelnye_uchastki/uchastok_6_sot._promnaznacheniya_592355469" TargetMode="External" /><Relationship Id="rId18" Type="http://schemas.openxmlformats.org/officeDocument/2006/relationships/hyperlink" Target="https://www.avito.ru/kazan/zemelnye_uchastki/uchastok_18.5_sot._promnaznacheniya_766661672" TargetMode="External" /><Relationship Id="rId19" Type="http://schemas.openxmlformats.org/officeDocument/2006/relationships/hyperlink" Target="https://www.avito.ru/kazan/zemelnye_uchastki/uchastok_16_sot._promnaznacheniya_669054997" TargetMode="External" /><Relationship Id="rId20" Type="http://schemas.openxmlformats.org/officeDocument/2006/relationships/hyperlink" Target="https://www.avito.ru/kazan/zemelnye_uchastki/uchastok_6_sot._promnaznacheniya_748624781" TargetMode="External" /><Relationship Id="rId21" Type="http://schemas.openxmlformats.org/officeDocument/2006/relationships/hyperlink" Target="https://www.avito.ru/kazan/zemelnye_uchastki/uchastok_4.5_sot._promnaznacheniya_709934651" TargetMode="External" /><Relationship Id="rId22" Type="http://schemas.openxmlformats.org/officeDocument/2006/relationships/hyperlink" Target="https://www.avito.ru/kazan/zemelnye_uchastki/uchastok_21_sot._promnaznacheniya_780760241" TargetMode="External" /><Relationship Id="rId23" Type="http://schemas.openxmlformats.org/officeDocument/2006/relationships/hyperlink" Target="https://www.avito.ru/kazan/zemelnye_uchastki/uchastok_7.1_sot._promnaznacheniya_737654582" TargetMode="External" /><Relationship Id="rId24" Type="http://schemas.openxmlformats.org/officeDocument/2006/relationships/hyperlink" Target="https://www.avito.ru/kazan/zemelnye_uchastki/uchastok_20.8_sot._promnaznacheniya_741643760" TargetMode="External" /><Relationship Id="rId25" Type="http://schemas.openxmlformats.org/officeDocument/2006/relationships/hyperlink" Target="https://www.avito.ru/kazan/zemelnye_uchastki/uchastok_6_sot._promnaznacheniya_759205546"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vito.ru/kazan/kommercheskaya_nedvizhimost/prodam_torgovoe_pomeschenie_1614.1_m_600071669" TargetMode="External" /><Relationship Id="rId2" Type="http://schemas.openxmlformats.org/officeDocument/2006/relationships/hyperlink" Target="https://www.avito.ru/kazan/kommercheskaya_nedvizhimost/v_tsentre_novoe_zdanie_s_remontom_po_60tys_za_1m_783724499" TargetMode="External" /><Relationship Id="rId3" Type="http://schemas.openxmlformats.org/officeDocument/2006/relationships/hyperlink" Target="https://www.avito.ru/kazan/kommercheskaya_nedvizhimost/prodam_ofisnoe_pomeschenie_1807_m_788536654" TargetMode="External" /><Relationship Id="rId4" Type="http://schemas.openxmlformats.org/officeDocument/2006/relationships/hyperlink" Target="https://www.avito.ru/kazan/kommercheskaya_nedvizhimost/ofisnoe_pomeschenie_841_m_788409594" TargetMode="External" /><Relationship Id="rId5" Type="http://schemas.openxmlformats.org/officeDocument/2006/relationships/hyperlink" Target="https://www.avito.ru/kazan/kommercheskaya_nedvizhimost/detskiy_sad_3308_m_zhk_izumrudnyy_gorod_786216046" TargetMode="External" /><Relationship Id="rId6" Type="http://schemas.openxmlformats.org/officeDocument/2006/relationships/hyperlink" Target="https://www.avito.ru/kazan/kommercheskaya_nedvizhimost/pomeschenie_svobodnogo_naznacheniya_326_m_769093586" TargetMode="External" /><Relationship Id="rId7" Type="http://schemas.openxmlformats.org/officeDocument/2006/relationships/hyperlink" Target="https://www.avito.ru/kazan/kommercheskaya_nedvizhimost/prodayu_biznes-tsentr_karetnyy_dvor_772339843" TargetMode="External" /><Relationship Id="rId8" Type="http://schemas.openxmlformats.org/officeDocument/2006/relationships/hyperlink" Target="https://www.avito.ru/kazan/kommercheskaya_nedvizhimost/torgovye_pomescheniya_i_ofisnye_-_4060_m_713217665" TargetMode="External" /><Relationship Id="rId9" Type="http://schemas.openxmlformats.org/officeDocument/2006/relationships/hyperlink" Target="https://www.avito.ru/kazan/kommercheskaya_nedvizhimost/ofisnoe_pomeschenie_808_m_362762205" TargetMode="External" /><Relationship Id="rId10" Type="http://schemas.openxmlformats.org/officeDocument/2006/relationships/hyperlink" Target="https://www.avito.ru/kazan/kommercheskaya_nedvizhimost/ofisnoe_pomeschenie_1092_m_786681152" TargetMode="External" /><Relationship Id="rId11" Type="http://schemas.openxmlformats.org/officeDocument/2006/relationships/hyperlink" Target="https://www.avito.ru/kazan/kommercheskaya_nedvizhimost/ofisnoe_pomeschenie_920_m_714812863" TargetMode="External" /><Relationship Id="rId12" Type="http://schemas.openxmlformats.org/officeDocument/2006/relationships/hyperlink" Target="https://www.avito.ru/kazan/kommercheskaya_nedvizhimost/zdanie_600_m_na_uchastke_10_sotok_706790214" TargetMode="External" /><Relationship Id="rId13" Type="http://schemas.openxmlformats.org/officeDocument/2006/relationships/hyperlink" Target="https://www.avito.ru/kazan/kommercheskaya_nedvizhimost/pomeschenie_svobodnogo_naznacheniya_720_m_745736753" TargetMode="External" /><Relationship Id="rId14" Type="http://schemas.openxmlformats.org/officeDocument/2006/relationships/hyperlink" Target="https://www.avito.ru/kazan/kommercheskaya_nedvizhimost/osobnyak_v_tsentre_goroda_767329361" TargetMode="External" /><Relationship Id="rId15" Type="http://schemas.openxmlformats.org/officeDocument/2006/relationships/hyperlink" Target="https://www.avito.ru/kazan/kommercheskaya_nedvizhimost/prodam_ofisnoe_pomeschenie_600.2_m_768286699" TargetMode="External" /><Relationship Id="rId16" Type="http://schemas.openxmlformats.org/officeDocument/2006/relationships/hyperlink" Target="https://www.avito.ru/kazan/kommercheskaya_nedvizhimost/prodam_torgovoe_pomeschenie_700_m_548487239" TargetMode="External" /><Relationship Id="rId17" Type="http://schemas.openxmlformats.org/officeDocument/2006/relationships/hyperlink" Target="https://www.avito.ru/kazan/kommercheskaya_nedvizhimost/pomeschenie_svobodnogo_naznacheniya_1216_m_466225328" TargetMode="External" /><Relationship Id="rId18" Type="http://schemas.openxmlformats.org/officeDocument/2006/relationships/hyperlink" Target="https://www.avito.ru/kazan/kommercheskaya_nedvizhimost/prodam_pomeschenie_svobodnogo_naznacheniya_1754_m_637283380" TargetMode="External" /><Relationship Id="rId19" Type="http://schemas.openxmlformats.org/officeDocument/2006/relationships/hyperlink" Target="https://www.avito.ru/kazan/kommercheskaya_nedvizhimost/prodam_pomeschenie_svobodnogo_naznacheniya_2022.8_m_616171629" TargetMode="External" /><Relationship Id="rId20" Type="http://schemas.openxmlformats.org/officeDocument/2006/relationships/hyperlink" Target="https://www.avito.ru/kazan/kommercheskaya_nedvizhimost/prodam_pomeschenie_svobodnogo_naznacheniya_918_m_583174921" TargetMode="External" /><Relationship Id="rId21" Type="http://schemas.openxmlformats.org/officeDocument/2006/relationships/hyperlink" Target="https://www.avito.ru/kazan/kommercheskaya_nedvizhimost/torgovoe_pomeschenie_tk_vostochnyy_1445_m_763908957" TargetMode="External" /><Relationship Id="rId22" Type="http://schemas.openxmlformats.org/officeDocument/2006/relationships/hyperlink" Target="https://www.avito.ru/kazan/kommercheskaya_nedvizhimost/torgovyy_dom_550_m_745568685" TargetMode="External" /><Relationship Id="rId23" Type="http://schemas.openxmlformats.org/officeDocument/2006/relationships/hyperlink" Target="https://www.avito.ru/kazan/kommercheskaya_nedvizhimost/gostinitsa_400_m_703086256" TargetMode="External" /><Relationship Id="rId24" Type="http://schemas.openxmlformats.org/officeDocument/2006/relationships/hyperlink" Target="https://www.avito.ru/kazan/kommercheskaya_nedvizhimost/proodaetsya_ofisnoe_zdanie_727_kv._m_602151679" TargetMode="External" /><Relationship Id="rId25" Type="http://schemas.openxmlformats.org/officeDocument/2006/relationships/hyperlink" Target="https://www.avito.ru/kazan/kommercheskaya_nedvizhimost/prodaetsya_gotovyy_biznes_-_zdanie_s_arendatorami_602153941" TargetMode="External" /><Relationship Id="rId26" Type="http://schemas.openxmlformats.org/officeDocument/2006/relationships/hyperlink" Target="https://www.avito.ru/kazan/kommercheskaya_nedvizhimost/prodam_pomeschenie_svobodnogo_naznacheniya_899.6_m_643417101" TargetMode="External" /><Relationship Id="rId27" Type="http://schemas.openxmlformats.org/officeDocument/2006/relationships/hyperlink" Target="https://www.avito.ru/kazan/kommercheskaya_nedvizhimost/prodam_pomeschenie_svobodnogo_naznacheniya_1743_m_643417104" TargetMode="External" /><Relationship Id="rId28" Type="http://schemas.openxmlformats.org/officeDocument/2006/relationships/hyperlink" Target="https://www.avito.ru/kazan/kommercheskaya_nedvizhimost/otdelno_stoyaschee_zdanie_800_m_728007905" TargetMode="External" /><Relationship Id="rId29" Type="http://schemas.openxmlformats.org/officeDocument/2006/relationships/hyperlink" Target="https://www.avito.ru/kazan/kommercheskaya_nedvizhimost/pomeschenie_svobodnogo_naznacheniya_1033_m_671316051" TargetMode="External" /><Relationship Id="rId30" Type="http://schemas.openxmlformats.org/officeDocument/2006/relationships/hyperlink" Target="https://www.avito.ru/kazan/kommercheskaya_nedvizhimost/ofisnoe_pomeschenie_2011_m_779483612" TargetMode="External" /><Relationship Id="rId31" Type="http://schemas.openxmlformats.org/officeDocument/2006/relationships/hyperlink" Target="https://www.avito.ru/kazan/kommercheskaya_nedvizhimost/prodam_ofisnoe_pomeschenie_1138kv._m_703014232" TargetMode="External" /><Relationship Id="rId32" Type="http://schemas.openxmlformats.org/officeDocument/2006/relationships/hyperlink" Target="https://www.avito.ru/kazan/kommercheskaya_nedvizhimost/pomeschenie_svobodnogo_naznacheniya_726_m_703469057" TargetMode="External" /><Relationship Id="rId33" Type="http://schemas.openxmlformats.org/officeDocument/2006/relationships/hyperlink" Target="https://www.avito.ru/kazan/kommercheskaya_nedvizhimost/pomeschenie_svobodnogo_naznacheniya_1032_m_698312484" TargetMode="External" /><Relationship Id="rId34" Type="http://schemas.openxmlformats.org/officeDocument/2006/relationships/drawing" Target="../drawings/drawing1.xml" /><Relationship Id="rId3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D45" sqref="D45"/>
    </sheetView>
  </sheetViews>
  <sheetFormatPr defaultColWidth="9.140625" defaultRowHeight="12.75"/>
  <cols>
    <col min="1" max="1" width="9.140625" style="27" customWidth="1"/>
    <col min="2" max="2" width="14.57421875" style="27" customWidth="1"/>
    <col min="3" max="3" width="19.00390625" style="27" bestFit="1" customWidth="1"/>
    <col min="4" max="4" width="39.7109375" style="27" customWidth="1"/>
    <col min="5" max="5" width="36.421875" style="27" customWidth="1"/>
    <col min="6" max="6" width="13.8515625" style="27" customWidth="1"/>
    <col min="7" max="16384" width="9.140625" style="27" customWidth="1"/>
  </cols>
  <sheetData>
    <row r="1" spans="1:8" ht="22.5">
      <c r="A1" s="24" t="s">
        <v>164</v>
      </c>
      <c r="B1" s="25"/>
      <c r="C1" s="25"/>
      <c r="D1" s="26"/>
      <c r="E1" s="25"/>
      <c r="F1" s="26"/>
      <c r="G1" s="26"/>
      <c r="H1" s="26"/>
    </row>
    <row r="2" spans="1:8" ht="22.5">
      <c r="A2" s="28"/>
      <c r="B2" s="28" t="s">
        <v>111</v>
      </c>
      <c r="C2" s="28" t="s">
        <v>100</v>
      </c>
      <c r="D2" s="28" t="s">
        <v>167</v>
      </c>
      <c r="E2" s="28" t="s">
        <v>110</v>
      </c>
      <c r="F2" s="28" t="s">
        <v>106</v>
      </c>
      <c r="G2" s="28" t="s">
        <v>108</v>
      </c>
      <c r="H2" s="29" t="s">
        <v>109</v>
      </c>
    </row>
    <row r="3" spans="1:8" ht="12.75">
      <c r="A3" s="30" t="s">
        <v>249</v>
      </c>
      <c r="B3" s="31" t="s">
        <v>45</v>
      </c>
      <c r="C3" s="31" t="s">
        <v>251</v>
      </c>
      <c r="D3" s="31" t="s">
        <v>252</v>
      </c>
      <c r="E3" s="31" t="s">
        <v>250</v>
      </c>
      <c r="F3" s="32">
        <v>655</v>
      </c>
      <c r="G3" s="33">
        <v>2600000</v>
      </c>
      <c r="H3" s="33">
        <f aca="true" t="shared" si="0" ref="H3:H19">G3/F3</f>
        <v>3969.4656488549617</v>
      </c>
    </row>
    <row r="4" spans="1:8" ht="12.75">
      <c r="A4" s="30" t="s">
        <v>276</v>
      </c>
      <c r="B4" s="31" t="s">
        <v>136</v>
      </c>
      <c r="C4" s="31" t="s">
        <v>1</v>
      </c>
      <c r="D4" s="31" t="s">
        <v>2</v>
      </c>
      <c r="E4" s="31" t="s">
        <v>0</v>
      </c>
      <c r="F4" s="32">
        <v>1300</v>
      </c>
      <c r="G4" s="33">
        <v>5650000</v>
      </c>
      <c r="H4" s="33">
        <f t="shared" si="0"/>
        <v>4346.153846153846</v>
      </c>
    </row>
    <row r="5" spans="1:8" ht="12.75">
      <c r="A5" s="34" t="s">
        <v>236</v>
      </c>
      <c r="B5" s="31" t="s">
        <v>136</v>
      </c>
      <c r="C5" s="31" t="s">
        <v>237</v>
      </c>
      <c r="D5" s="31" t="s">
        <v>238</v>
      </c>
      <c r="E5" s="31" t="s">
        <v>239</v>
      </c>
      <c r="F5" s="32">
        <v>500</v>
      </c>
      <c r="G5" s="33">
        <v>2600000</v>
      </c>
      <c r="H5" s="33">
        <f t="shared" si="0"/>
        <v>5200</v>
      </c>
    </row>
    <row r="6" spans="1:8" ht="12.75">
      <c r="A6" s="30" t="s">
        <v>253</v>
      </c>
      <c r="B6" s="31" t="s">
        <v>126</v>
      </c>
      <c r="C6" s="31" t="s">
        <v>256</v>
      </c>
      <c r="D6" s="31" t="s">
        <v>255</v>
      </c>
      <c r="E6" s="31" t="s">
        <v>254</v>
      </c>
      <c r="F6" s="32">
        <v>1050</v>
      </c>
      <c r="G6" s="33">
        <v>5500000</v>
      </c>
      <c r="H6" s="33">
        <f t="shared" si="0"/>
        <v>5238.0952380952385</v>
      </c>
    </row>
    <row r="7" spans="1:8" ht="12.75">
      <c r="A7" s="34" t="s">
        <v>240</v>
      </c>
      <c r="B7" s="31" t="s">
        <v>136</v>
      </c>
      <c r="C7" s="31" t="s">
        <v>243</v>
      </c>
      <c r="D7" s="31" t="s">
        <v>242</v>
      </c>
      <c r="E7" s="31" t="s">
        <v>241</v>
      </c>
      <c r="F7" s="32">
        <v>480</v>
      </c>
      <c r="G7" s="33">
        <v>2980000</v>
      </c>
      <c r="H7" s="33">
        <f t="shared" si="0"/>
        <v>6208.333333333333</v>
      </c>
    </row>
    <row r="8" spans="1:8" ht="12.75">
      <c r="A8" s="34" t="s">
        <v>228</v>
      </c>
      <c r="B8" s="31" t="s">
        <v>104</v>
      </c>
      <c r="C8" s="31" t="s">
        <v>229</v>
      </c>
      <c r="D8" s="31" t="s">
        <v>230</v>
      </c>
      <c r="E8" s="31" t="s">
        <v>231</v>
      </c>
      <c r="F8" s="32">
        <v>590</v>
      </c>
      <c r="G8" s="33">
        <v>4800000</v>
      </c>
      <c r="H8" s="33">
        <f t="shared" si="0"/>
        <v>8135.593220338983</v>
      </c>
    </row>
    <row r="9" spans="1:8" ht="12.75">
      <c r="A9" s="30" t="s">
        <v>31</v>
      </c>
      <c r="B9" s="31" t="s">
        <v>136</v>
      </c>
      <c r="C9" s="31" t="s">
        <v>32</v>
      </c>
      <c r="D9" s="31"/>
      <c r="E9" s="31" t="s">
        <v>33</v>
      </c>
      <c r="F9" s="32">
        <v>710</v>
      </c>
      <c r="G9" s="33">
        <v>5900000</v>
      </c>
      <c r="H9" s="33">
        <f t="shared" si="0"/>
        <v>8309.859154929578</v>
      </c>
    </row>
    <row r="10" spans="1:8" ht="12.75">
      <c r="A10" s="30" t="s">
        <v>257</v>
      </c>
      <c r="B10" s="31" t="s">
        <v>136</v>
      </c>
      <c r="C10" s="31" t="s">
        <v>259</v>
      </c>
      <c r="D10" s="31" t="s">
        <v>268</v>
      </c>
      <c r="E10" s="31" t="s">
        <v>258</v>
      </c>
      <c r="F10" s="32">
        <v>1100</v>
      </c>
      <c r="G10" s="33">
        <v>9990000</v>
      </c>
      <c r="H10" s="33">
        <f t="shared" si="0"/>
        <v>9081.818181818182</v>
      </c>
    </row>
    <row r="11" spans="1:8" ht="12.75">
      <c r="A11" s="34" t="s">
        <v>232</v>
      </c>
      <c r="B11" s="31" t="s">
        <v>136</v>
      </c>
      <c r="C11" s="31" t="s">
        <v>233</v>
      </c>
      <c r="D11" s="31" t="s">
        <v>235</v>
      </c>
      <c r="E11" s="31" t="s">
        <v>234</v>
      </c>
      <c r="F11" s="32">
        <v>250</v>
      </c>
      <c r="G11" s="33">
        <v>2500000</v>
      </c>
      <c r="H11" s="33">
        <f t="shared" si="0"/>
        <v>10000</v>
      </c>
    </row>
    <row r="12" spans="1:8" ht="12.75">
      <c r="A12" s="30" t="s">
        <v>273</v>
      </c>
      <c r="B12" s="31" t="s">
        <v>136</v>
      </c>
      <c r="C12" s="31" t="s">
        <v>274</v>
      </c>
      <c r="D12" s="31" t="s">
        <v>272</v>
      </c>
      <c r="E12" s="31" t="s">
        <v>275</v>
      </c>
      <c r="F12" s="32">
        <v>550</v>
      </c>
      <c r="G12" s="33">
        <v>5500000</v>
      </c>
      <c r="H12" s="33">
        <f t="shared" si="0"/>
        <v>10000</v>
      </c>
    </row>
    <row r="13" spans="1:8" ht="12.75">
      <c r="A13" s="30" t="s">
        <v>23</v>
      </c>
      <c r="B13" s="31" t="s">
        <v>136</v>
      </c>
      <c r="C13" s="31" t="s">
        <v>26</v>
      </c>
      <c r="D13" s="31" t="s">
        <v>25</v>
      </c>
      <c r="E13" s="31" t="s">
        <v>24</v>
      </c>
      <c r="F13" s="32">
        <v>454</v>
      </c>
      <c r="G13" s="33">
        <v>4968600</v>
      </c>
      <c r="H13" s="33">
        <f t="shared" si="0"/>
        <v>10944.052863436124</v>
      </c>
    </row>
    <row r="14" spans="1:8" ht="12.75">
      <c r="A14" s="30" t="s">
        <v>264</v>
      </c>
      <c r="B14" s="31" t="s">
        <v>136</v>
      </c>
      <c r="C14" s="35" t="s">
        <v>265</v>
      </c>
      <c r="D14" s="31" t="s">
        <v>267</v>
      </c>
      <c r="E14" s="31" t="s">
        <v>266</v>
      </c>
      <c r="F14" s="32">
        <v>1150</v>
      </c>
      <c r="G14" s="33">
        <v>13700000</v>
      </c>
      <c r="H14" s="33">
        <f t="shared" si="0"/>
        <v>11913.04347826087</v>
      </c>
    </row>
    <row r="15" spans="1:8" ht="12.75">
      <c r="A15" s="34" t="s">
        <v>307</v>
      </c>
      <c r="B15" s="31" t="s">
        <v>112</v>
      </c>
      <c r="C15" s="31" t="s">
        <v>309</v>
      </c>
      <c r="D15" s="31" t="s">
        <v>310</v>
      </c>
      <c r="E15" s="31" t="s">
        <v>308</v>
      </c>
      <c r="F15" s="32">
        <v>430</v>
      </c>
      <c r="G15" s="33">
        <v>5400000</v>
      </c>
      <c r="H15" s="33">
        <f t="shared" si="0"/>
        <v>12558.139534883721</v>
      </c>
    </row>
    <row r="16" spans="1:8" ht="12.75">
      <c r="A16" s="30" t="s">
        <v>6</v>
      </c>
      <c r="B16" s="31" t="s">
        <v>136</v>
      </c>
      <c r="C16" s="31" t="s">
        <v>7</v>
      </c>
      <c r="D16" s="31" t="s">
        <v>8</v>
      </c>
      <c r="E16" s="31" t="s">
        <v>9</v>
      </c>
      <c r="F16" s="32">
        <v>576</v>
      </c>
      <c r="G16" s="33">
        <v>7500000</v>
      </c>
      <c r="H16" s="33">
        <f t="shared" si="0"/>
        <v>13020.833333333334</v>
      </c>
    </row>
    <row r="17" spans="1:8" ht="12.75">
      <c r="A17" s="30" t="s">
        <v>38</v>
      </c>
      <c r="B17" s="31" t="s">
        <v>104</v>
      </c>
      <c r="C17" s="31" t="s">
        <v>41</v>
      </c>
      <c r="D17" s="31" t="s">
        <v>40</v>
      </c>
      <c r="E17" s="31" t="s">
        <v>39</v>
      </c>
      <c r="F17" s="32">
        <v>600</v>
      </c>
      <c r="G17" s="33">
        <v>7850000</v>
      </c>
      <c r="H17" s="33">
        <f t="shared" si="0"/>
        <v>13083.333333333334</v>
      </c>
    </row>
    <row r="18" spans="1:8" ht="12.75">
      <c r="A18" s="30" t="s">
        <v>269</v>
      </c>
      <c r="B18" s="31" t="s">
        <v>126</v>
      </c>
      <c r="C18" s="31" t="s">
        <v>271</v>
      </c>
      <c r="D18" s="31" t="s">
        <v>272</v>
      </c>
      <c r="E18" s="31" t="s">
        <v>270</v>
      </c>
      <c r="F18" s="32">
        <v>1500</v>
      </c>
      <c r="G18" s="33">
        <v>20000000</v>
      </c>
      <c r="H18" s="33">
        <f t="shared" si="0"/>
        <v>13333.333333333334</v>
      </c>
    </row>
    <row r="19" spans="1:8" ht="12.75">
      <c r="A19" s="34" t="s">
        <v>163</v>
      </c>
      <c r="B19" s="31" t="s">
        <v>136</v>
      </c>
      <c r="C19" s="35" t="s">
        <v>165</v>
      </c>
      <c r="D19" s="31" t="s">
        <v>166</v>
      </c>
      <c r="E19" s="31" t="s">
        <v>168</v>
      </c>
      <c r="F19" s="32">
        <v>500</v>
      </c>
      <c r="G19" s="33">
        <v>7000000</v>
      </c>
      <c r="H19" s="33">
        <f t="shared" si="0"/>
        <v>14000</v>
      </c>
    </row>
    <row r="20" spans="1:8" ht="12.75">
      <c r="A20" s="39" t="s">
        <v>86</v>
      </c>
      <c r="B20" s="40"/>
      <c r="C20" s="40"/>
      <c r="D20" s="40"/>
      <c r="E20" s="40"/>
      <c r="F20" s="40"/>
      <c r="G20" s="41"/>
      <c r="H20" s="36">
        <f>MIN(H3:H19)</f>
        <v>3969.4656488549617</v>
      </c>
    </row>
    <row r="21" spans="1:8" ht="12.75">
      <c r="A21" s="39" t="s">
        <v>87</v>
      </c>
      <c r="B21" s="40"/>
      <c r="C21" s="40"/>
      <c r="D21" s="40"/>
      <c r="E21" s="40"/>
      <c r="F21" s="40"/>
      <c r="G21" s="41"/>
      <c r="H21" s="36">
        <f>MAX(H3:H19)</f>
        <v>14000</v>
      </c>
    </row>
    <row r="22" spans="1:8" ht="12.75">
      <c r="A22" s="39" t="s">
        <v>88</v>
      </c>
      <c r="B22" s="40"/>
      <c r="C22" s="40"/>
      <c r="D22" s="40"/>
      <c r="E22" s="40"/>
      <c r="F22" s="40"/>
      <c r="G22" s="41"/>
      <c r="H22" s="36">
        <f>AVERAGE(H3:H19)</f>
        <v>9373.062029417933</v>
      </c>
    </row>
    <row r="25" ht="22.5">
      <c r="A25" s="24" t="s">
        <v>248</v>
      </c>
    </row>
    <row r="26" spans="1:8" ht="22.5">
      <c r="A26" s="28"/>
      <c r="B26" s="28" t="s">
        <v>111</v>
      </c>
      <c r="C26" s="28" t="s">
        <v>100</v>
      </c>
      <c r="D26" s="28" t="s">
        <v>167</v>
      </c>
      <c r="E26" s="28" t="s">
        <v>110</v>
      </c>
      <c r="F26" s="28" t="s">
        <v>106</v>
      </c>
      <c r="G26" s="28" t="s">
        <v>108</v>
      </c>
      <c r="H26" s="29" t="s">
        <v>109</v>
      </c>
    </row>
    <row r="27" spans="1:8" ht="12.75">
      <c r="A27" s="37" t="s">
        <v>244</v>
      </c>
      <c r="B27" s="31" t="s">
        <v>136</v>
      </c>
      <c r="C27" s="31" t="s">
        <v>246</v>
      </c>
      <c r="D27" s="31" t="s">
        <v>247</v>
      </c>
      <c r="E27" s="31" t="s">
        <v>245</v>
      </c>
      <c r="F27" s="32">
        <v>1500</v>
      </c>
      <c r="G27" s="33">
        <v>6200000</v>
      </c>
      <c r="H27" s="33">
        <f>G27/F27</f>
        <v>4133.333333333333</v>
      </c>
    </row>
    <row r="28" spans="1:8" ht="12.75">
      <c r="A28" s="38" t="s">
        <v>34</v>
      </c>
      <c r="B28" s="31" t="s">
        <v>124</v>
      </c>
      <c r="C28" s="35" t="s">
        <v>35</v>
      </c>
      <c r="D28" s="31" t="s">
        <v>36</v>
      </c>
      <c r="E28" s="31" t="s">
        <v>37</v>
      </c>
      <c r="F28" s="32">
        <v>2083</v>
      </c>
      <c r="G28" s="33">
        <v>12000000</v>
      </c>
      <c r="H28" s="33">
        <f>G28/F28</f>
        <v>5760.921747479597</v>
      </c>
    </row>
    <row r="29" spans="1:8" ht="12.75">
      <c r="A29" s="38" t="s">
        <v>27</v>
      </c>
      <c r="B29" s="31" t="s">
        <v>124</v>
      </c>
      <c r="C29" s="31" t="s">
        <v>28</v>
      </c>
      <c r="D29" s="31" t="s">
        <v>29</v>
      </c>
      <c r="E29" s="31" t="s">
        <v>30</v>
      </c>
      <c r="F29" s="32">
        <v>2100</v>
      </c>
      <c r="G29" s="33">
        <v>13500000</v>
      </c>
      <c r="H29" s="33">
        <f>G29/F29</f>
        <v>6428.571428571428</v>
      </c>
    </row>
    <row r="30" spans="1:8" ht="12.75">
      <c r="A30" s="38" t="s">
        <v>10</v>
      </c>
      <c r="B30" s="31" t="s">
        <v>14</v>
      </c>
      <c r="C30" s="31" t="s">
        <v>12</v>
      </c>
      <c r="D30" s="31" t="s">
        <v>13</v>
      </c>
      <c r="E30" s="31" t="s">
        <v>11</v>
      </c>
      <c r="F30" s="32">
        <v>1850</v>
      </c>
      <c r="G30" s="33">
        <v>12000000</v>
      </c>
      <c r="H30" s="33">
        <f>G30/F30</f>
        <v>6486.486486486487</v>
      </c>
    </row>
    <row r="31" spans="1:8" ht="12.75">
      <c r="A31" s="38" t="s">
        <v>3</v>
      </c>
      <c r="B31" s="31" t="s">
        <v>136</v>
      </c>
      <c r="C31" s="31" t="s">
        <v>259</v>
      </c>
      <c r="D31" s="31" t="s">
        <v>5</v>
      </c>
      <c r="E31" s="31" t="s">
        <v>4</v>
      </c>
      <c r="F31" s="32">
        <v>1400</v>
      </c>
      <c r="G31" s="33">
        <f>F31*H31</f>
        <v>11060000</v>
      </c>
      <c r="H31" s="33">
        <v>7900</v>
      </c>
    </row>
    <row r="32" spans="1:8" ht="12.75">
      <c r="A32" s="38" t="s">
        <v>19</v>
      </c>
      <c r="B32" s="31" t="s">
        <v>136</v>
      </c>
      <c r="C32" s="31" t="s">
        <v>22</v>
      </c>
      <c r="D32" s="31" t="s">
        <v>21</v>
      </c>
      <c r="E32" s="31" t="s">
        <v>20</v>
      </c>
      <c r="F32" s="32">
        <v>600</v>
      </c>
      <c r="G32" s="33">
        <v>5200000</v>
      </c>
      <c r="H32" s="33">
        <f>G32/F32</f>
        <v>8666.666666666666</v>
      </c>
    </row>
    <row r="33" spans="1:8" ht="12.75">
      <c r="A33" s="38" t="s">
        <v>15</v>
      </c>
      <c r="B33" s="31" t="s">
        <v>45</v>
      </c>
      <c r="C33" s="31" t="s">
        <v>18</v>
      </c>
      <c r="D33" s="31" t="s">
        <v>17</v>
      </c>
      <c r="E33" s="31" t="s">
        <v>16</v>
      </c>
      <c r="F33" s="32">
        <v>1552</v>
      </c>
      <c r="G33" s="33">
        <v>16500000</v>
      </c>
      <c r="H33" s="33">
        <f>G33/F33</f>
        <v>10631.443298969072</v>
      </c>
    </row>
    <row r="34" spans="1:8" ht="12.75">
      <c r="A34" s="38" t="s">
        <v>260</v>
      </c>
      <c r="B34" s="31" t="s">
        <v>136</v>
      </c>
      <c r="C34" s="31" t="s">
        <v>262</v>
      </c>
      <c r="D34" s="31" t="s">
        <v>263</v>
      </c>
      <c r="E34" s="31" t="s">
        <v>261</v>
      </c>
      <c r="F34" s="32">
        <v>310</v>
      </c>
      <c r="G34" s="33">
        <v>3990000</v>
      </c>
      <c r="H34" s="33">
        <f>G34/F34</f>
        <v>12870.967741935483</v>
      </c>
    </row>
    <row r="35" spans="1:8" ht="12.75">
      <c r="A35" s="39" t="s">
        <v>86</v>
      </c>
      <c r="B35" s="40"/>
      <c r="C35" s="40"/>
      <c r="D35" s="40"/>
      <c r="E35" s="40"/>
      <c r="F35" s="40"/>
      <c r="G35" s="41"/>
      <c r="H35" s="36">
        <f>MIN(H27:H34)</f>
        <v>4133.333333333333</v>
      </c>
    </row>
    <row r="36" spans="1:8" ht="12.75">
      <c r="A36" s="39" t="s">
        <v>87</v>
      </c>
      <c r="B36" s="40"/>
      <c r="C36" s="40"/>
      <c r="D36" s="40"/>
      <c r="E36" s="40"/>
      <c r="F36" s="40"/>
      <c r="G36" s="41"/>
      <c r="H36" s="36">
        <f>MAX(H27:H34)</f>
        <v>12870.967741935483</v>
      </c>
    </row>
    <row r="37" spans="1:8" ht="12.75">
      <c r="A37" s="39" t="s">
        <v>88</v>
      </c>
      <c r="B37" s="40"/>
      <c r="C37" s="40"/>
      <c r="D37" s="40"/>
      <c r="E37" s="40"/>
      <c r="F37" s="40"/>
      <c r="G37" s="41"/>
      <c r="H37" s="36">
        <f>AVERAGE(H27:H34)</f>
        <v>7859.798837930259</v>
      </c>
    </row>
  </sheetData>
  <mergeCells count="6">
    <mergeCell ref="A36:G36"/>
    <mergeCell ref="A37:G37"/>
    <mergeCell ref="A20:G20"/>
    <mergeCell ref="A21:G21"/>
    <mergeCell ref="A22:G22"/>
    <mergeCell ref="A35:G35"/>
  </mergeCells>
  <hyperlinks>
    <hyperlink ref="A19" r:id="rId1" display="https://www.avito.ru/kazan/kommercheskaya_nedvizhimost/prodam_pomeschenie_svobodnogo_naznacheniya_500_m_705296515"/>
    <hyperlink ref="A15" r:id="rId2" display="https://www.avito.ru/kazan/kommercheskaya_nedvizhimost/prodam_pomeschenie_svobodnogo_naznacheniya_400_m_574389148"/>
    <hyperlink ref="A8" r:id="rId3" display="https://www.avito.ru/kazan/zemelnye_uchastki/uchastok_6_sot._promnaznacheniya_790615928"/>
    <hyperlink ref="A11" r:id="rId4" display="https://www.avito.ru/kazan/zemelnye_uchastki/uchastok_2.5_sot._promnaznacheniya_721298337"/>
    <hyperlink ref="A5" r:id="rId5" display="https://www.avito.ru/kazan/zemelnye_uchastki/uchastok_5_sot._promnaznacheniya_360100530"/>
    <hyperlink ref="A7" r:id="rId6" display="https://www.avito.ru/kazan/zemelnye_uchastki/uchastok_4.8_sot._promnaznacheniya_749592970"/>
    <hyperlink ref="A27" r:id="rId7" display="https://www.avito.ru/kazan/zemelnye_uchastki/uchastok_15_sot._promnaznacheniya_663895271"/>
    <hyperlink ref="A3" r:id="rId8" display="https://www.avito.ru/kazan/zemelnye_uchastki/uchastok_6.5_sot._promnaznacheniya_696954514"/>
    <hyperlink ref="A6" r:id="rId9" display="https://www.avito.ru/kazan/zemelnye_uchastki/uchastok_10.5_sot._promnaznacheniya_701947982"/>
    <hyperlink ref="A10" r:id="rId10" display="https://www.avito.ru/kazan/zemelnye_uchastki/uchastok_11_sot._promnaznacheniya_716236467"/>
    <hyperlink ref="A34" r:id="rId11" display="https://www.avito.ru/kazan/zemelnye_uchastki/uchastok_3.1_sot._promnaznacheniya_785171806"/>
    <hyperlink ref="A14" r:id="rId12" display="https://www.avito.ru/kazan/zemelnye_uchastki/uchastok_9_sot._promnaznacheniya_713961222"/>
    <hyperlink ref="A18" r:id="rId13" display="https://www.avito.ru/kazan/zemelnye_uchastki/uchastok_15_sot._promnaznacheniya_783825055"/>
    <hyperlink ref="A12" r:id="rId14" display="https://www.avito.ru/kazan/zemelnye_uchastki/uchastok_5.5_sot._promnaznacheniya_783571930"/>
    <hyperlink ref="A4" r:id="rId15" display="https://www.avito.ru/kazan/zemelnye_uchastki/uchastok_13_sot._promnaznacheniya_710284419"/>
    <hyperlink ref="A31" r:id="rId16" display="https://www.avito.ru/kazan/zemelnye_uchastki/uchastok_14_sot._promnaznacheniya_767125037"/>
    <hyperlink ref="A16" r:id="rId17" display="https://www.avito.ru/kazan/zemelnye_uchastki/uchastok_6_sot._promnaznacheniya_592355469"/>
    <hyperlink ref="A30" r:id="rId18" display="https://www.avito.ru/kazan/zemelnye_uchastki/uchastok_18.5_sot._promnaznacheniya_766661672"/>
    <hyperlink ref="A33" r:id="rId19" display="https://www.avito.ru/kazan/zemelnye_uchastki/uchastok_16_sot._promnaznacheniya_669054997"/>
    <hyperlink ref="A32" r:id="rId20" display="https://www.avito.ru/kazan/zemelnye_uchastki/uchastok_6_sot._promnaznacheniya_748624781"/>
    <hyperlink ref="A13" r:id="rId21" display="https://www.avito.ru/kazan/zemelnye_uchastki/uchastok_4.5_sot._promnaznacheniya_709934651"/>
    <hyperlink ref="A29" r:id="rId22" display="https://www.avito.ru/kazan/zemelnye_uchastki/uchastok_21_sot._promnaznacheniya_780760241"/>
    <hyperlink ref="A9" r:id="rId23" display="https://www.avito.ru/kazan/zemelnye_uchastki/uchastok_7.1_sot._promnaznacheniya_737654582"/>
    <hyperlink ref="A28" r:id="rId24" display="https://www.avito.ru/kazan/zemelnye_uchastki/uchastok_20.8_sot._promnaznacheniya_741643760"/>
    <hyperlink ref="A17" r:id="rId25" display="https://www.avito.ru/kazan/zemelnye_uchastki/uchastok_6_sot._promnaznacheniya_759205546"/>
  </hyperlinks>
  <printOptions/>
  <pageMargins left="0.75" right="0.75" top="1" bottom="1" header="0.5" footer="0.5"/>
  <pageSetup horizontalDpi="200" verticalDpi="200" orientation="portrait" paperSize="9" r:id="rId26"/>
</worksheet>
</file>

<file path=xl/worksheets/sheet2.xml><?xml version="1.0" encoding="utf-8"?>
<worksheet xmlns="http://schemas.openxmlformats.org/spreadsheetml/2006/main" xmlns:r="http://schemas.openxmlformats.org/officeDocument/2006/relationships">
  <dimension ref="A1:Q51"/>
  <sheetViews>
    <sheetView tabSelected="1" workbookViewId="0" topLeftCell="A1">
      <pane ySplit="1" topLeftCell="BM2" activePane="bottomLeft" state="frozen"/>
      <selection pane="topLeft" activeCell="A1" sqref="A1"/>
      <selection pane="bottomLeft" activeCell="J44" sqref="J44"/>
    </sheetView>
  </sheetViews>
  <sheetFormatPr defaultColWidth="9.140625" defaultRowHeight="12.75"/>
  <cols>
    <col min="1" max="1" width="16.421875" style="1" customWidth="1"/>
    <col min="2" max="2" width="3.57421875" style="2" customWidth="1"/>
    <col min="3" max="3" width="14.140625" style="1" customWidth="1"/>
    <col min="4" max="4" width="22.00390625" style="1" customWidth="1"/>
    <col min="5" max="5" width="10.28125" style="2" customWidth="1"/>
    <col min="6" max="6" width="30.8515625" style="2" customWidth="1"/>
    <col min="7" max="7" width="40.00390625" style="1" customWidth="1"/>
    <col min="8" max="8" width="22.8515625" style="2" bestFit="1" customWidth="1"/>
    <col min="9" max="9" width="9.140625" style="2" customWidth="1"/>
    <col min="10" max="10" width="12.8515625" style="2" customWidth="1"/>
    <col min="11" max="11" width="9.57421875" style="2" bestFit="1" customWidth="1"/>
    <col min="12" max="12" width="9.140625" style="3" customWidth="1"/>
    <col min="13" max="13" width="10.421875" style="3" customWidth="1"/>
    <col min="14" max="14" width="9.140625" style="3" customWidth="1"/>
    <col min="15" max="15" width="14.421875" style="1" bestFit="1" customWidth="1"/>
    <col min="16" max="16384" width="9.140625" style="1" customWidth="1"/>
  </cols>
  <sheetData>
    <row r="1" spans="1:17" s="4" customFormat="1" ht="45">
      <c r="A1" s="5"/>
      <c r="B1" s="6" t="s">
        <v>227</v>
      </c>
      <c r="C1" s="6" t="s">
        <v>111</v>
      </c>
      <c r="D1" s="6" t="s">
        <v>100</v>
      </c>
      <c r="E1" s="6" t="s">
        <v>140</v>
      </c>
      <c r="F1" s="6" t="s">
        <v>89</v>
      </c>
      <c r="G1" s="6" t="s">
        <v>110</v>
      </c>
      <c r="H1" s="6" t="s">
        <v>101</v>
      </c>
      <c r="I1" s="6" t="s">
        <v>106</v>
      </c>
      <c r="J1" s="6" t="s">
        <v>107</v>
      </c>
      <c r="K1" s="6" t="s">
        <v>108</v>
      </c>
      <c r="L1" s="8" t="s">
        <v>109</v>
      </c>
      <c r="M1" s="9" t="s">
        <v>187</v>
      </c>
      <c r="N1" s="10" t="s">
        <v>188</v>
      </c>
      <c r="O1" s="7" t="s">
        <v>189</v>
      </c>
      <c r="P1" s="9" t="s">
        <v>191</v>
      </c>
      <c r="Q1" s="7" t="s">
        <v>181</v>
      </c>
    </row>
    <row r="2" spans="1:17" s="23" customFormat="1" ht="11.25">
      <c r="A2" s="14" t="s">
        <v>49</v>
      </c>
      <c r="B2" s="51">
        <v>1</v>
      </c>
      <c r="C2" s="15" t="s">
        <v>112</v>
      </c>
      <c r="D2" s="15" t="s">
        <v>224</v>
      </c>
      <c r="E2" s="17" t="s">
        <v>141</v>
      </c>
      <c r="F2" s="18" t="s">
        <v>52</v>
      </c>
      <c r="G2" s="15" t="s">
        <v>50</v>
      </c>
      <c r="H2" s="17" t="s">
        <v>300</v>
      </c>
      <c r="I2" s="17">
        <v>2430</v>
      </c>
      <c r="J2" s="17">
        <v>720</v>
      </c>
      <c r="K2" s="19">
        <v>32000000</v>
      </c>
      <c r="L2" s="20">
        <f aca="true" t="shared" si="0" ref="L2:L42">K2/J2</f>
        <v>44444.444444444445</v>
      </c>
      <c r="M2" s="21">
        <v>19544295.6</v>
      </c>
      <c r="N2" s="19">
        <f aca="true" t="shared" si="1" ref="N2:N15">M2/I2</f>
        <v>8042.920000000001</v>
      </c>
      <c r="O2" s="22" t="s">
        <v>225</v>
      </c>
      <c r="P2" s="11">
        <f aca="true" t="shared" si="2" ref="P2:P42">M2/K2</f>
        <v>0.6107592375</v>
      </c>
      <c r="Q2" s="12">
        <f aca="true" t="shared" si="3" ref="Q2:Q42">J2/I2</f>
        <v>0.2962962962962963</v>
      </c>
    </row>
    <row r="3" spans="1:17" s="23" customFormat="1" ht="11.25">
      <c r="A3" s="14" t="s">
        <v>56</v>
      </c>
      <c r="B3" s="51">
        <v>2</v>
      </c>
      <c r="C3" s="15" t="s">
        <v>112</v>
      </c>
      <c r="D3" s="15" t="s">
        <v>58</v>
      </c>
      <c r="E3" s="17" t="s">
        <v>141</v>
      </c>
      <c r="F3" s="18" t="s">
        <v>59</v>
      </c>
      <c r="G3" s="15" t="s">
        <v>57</v>
      </c>
      <c r="H3" s="17" t="s">
        <v>139</v>
      </c>
      <c r="I3" s="17">
        <v>642</v>
      </c>
      <c r="J3" s="17">
        <v>600</v>
      </c>
      <c r="K3" s="19">
        <v>21000000</v>
      </c>
      <c r="L3" s="20">
        <f t="shared" si="0"/>
        <v>35000</v>
      </c>
      <c r="M3" s="21">
        <v>7967104.44</v>
      </c>
      <c r="N3" s="19">
        <f t="shared" si="1"/>
        <v>12409.820000000002</v>
      </c>
      <c r="O3" s="22" t="s">
        <v>214</v>
      </c>
      <c r="P3" s="11">
        <f t="shared" si="2"/>
        <v>0.37938592571428575</v>
      </c>
      <c r="Q3" s="12">
        <f t="shared" si="3"/>
        <v>0.9345794392523364</v>
      </c>
    </row>
    <row r="4" spans="1:17" s="23" customFormat="1" ht="11.25">
      <c r="A4" s="14" t="s">
        <v>68</v>
      </c>
      <c r="B4" s="51">
        <v>3</v>
      </c>
      <c r="C4" s="15" t="s">
        <v>45</v>
      </c>
      <c r="D4" s="15" t="s">
        <v>69</v>
      </c>
      <c r="E4" s="17" t="s">
        <v>141</v>
      </c>
      <c r="F4" s="18" t="s">
        <v>70</v>
      </c>
      <c r="G4" s="15" t="s">
        <v>71</v>
      </c>
      <c r="H4" s="17" t="s">
        <v>290</v>
      </c>
      <c r="I4" s="19">
        <v>1131</v>
      </c>
      <c r="J4" s="17">
        <v>1754</v>
      </c>
      <c r="K4" s="19">
        <v>45000000</v>
      </c>
      <c r="L4" s="20">
        <f t="shared" si="0"/>
        <v>25655.644241733182</v>
      </c>
      <c r="M4" s="21">
        <v>6224458.5</v>
      </c>
      <c r="N4" s="19">
        <f t="shared" si="1"/>
        <v>5503.5</v>
      </c>
      <c r="O4" s="22" t="s">
        <v>199</v>
      </c>
      <c r="P4" s="11">
        <f t="shared" si="2"/>
        <v>0.1383213</v>
      </c>
      <c r="Q4" s="12">
        <f t="shared" si="3"/>
        <v>1.5508399646330682</v>
      </c>
    </row>
    <row r="5" spans="1:17" s="23" customFormat="1" ht="11.25">
      <c r="A5" s="14" t="s">
        <v>278</v>
      </c>
      <c r="B5" s="51">
        <v>4</v>
      </c>
      <c r="C5" s="15" t="s">
        <v>126</v>
      </c>
      <c r="D5" s="15" t="s">
        <v>279</v>
      </c>
      <c r="E5" s="17" t="s">
        <v>141</v>
      </c>
      <c r="F5" s="18" t="s">
        <v>281</v>
      </c>
      <c r="G5" s="15" t="s">
        <v>280</v>
      </c>
      <c r="H5" s="17" t="s">
        <v>139</v>
      </c>
      <c r="I5" s="19">
        <v>5374</v>
      </c>
      <c r="J5" s="17">
        <v>3307.85</v>
      </c>
      <c r="K5" s="19">
        <v>109986000</v>
      </c>
      <c r="L5" s="20">
        <f t="shared" si="0"/>
        <v>33249.99622111039</v>
      </c>
      <c r="M5" s="21">
        <v>36537449.82</v>
      </c>
      <c r="N5" s="19">
        <f t="shared" si="1"/>
        <v>6798.93</v>
      </c>
      <c r="O5" s="22" t="s">
        <v>177</v>
      </c>
      <c r="P5" s="11">
        <f t="shared" si="2"/>
        <v>0.3322009148437074</v>
      </c>
      <c r="Q5" s="12">
        <f t="shared" si="3"/>
        <v>0.6155284704131001</v>
      </c>
    </row>
    <row r="6" spans="1:17" s="23" customFormat="1" ht="11.25">
      <c r="A6" s="14" t="s">
        <v>80</v>
      </c>
      <c r="B6" s="51">
        <v>5</v>
      </c>
      <c r="C6" s="15" t="s">
        <v>136</v>
      </c>
      <c r="D6" s="15" t="s">
        <v>81</v>
      </c>
      <c r="E6" s="17" t="s">
        <v>141</v>
      </c>
      <c r="F6" s="18" t="s">
        <v>83</v>
      </c>
      <c r="G6" s="15" t="s">
        <v>82</v>
      </c>
      <c r="H6" s="17" t="s">
        <v>137</v>
      </c>
      <c r="I6" s="19">
        <v>2003</v>
      </c>
      <c r="J6" s="17">
        <v>1445</v>
      </c>
      <c r="K6" s="19">
        <v>52000000</v>
      </c>
      <c r="L6" s="20">
        <f t="shared" si="0"/>
        <v>35986.15916955017</v>
      </c>
      <c r="M6" s="21">
        <v>16258431.12</v>
      </c>
      <c r="N6" s="19">
        <f t="shared" si="1"/>
        <v>8117.04</v>
      </c>
      <c r="O6" s="22" t="s">
        <v>200</v>
      </c>
      <c r="P6" s="11">
        <f t="shared" si="2"/>
        <v>0.3126621369230769</v>
      </c>
      <c r="Q6" s="12">
        <f t="shared" si="3"/>
        <v>0.7214178731902147</v>
      </c>
    </row>
    <row r="7" spans="1:17" s="23" customFormat="1" ht="11.25">
      <c r="A7" s="14" t="s">
        <v>297</v>
      </c>
      <c r="B7" s="51">
        <v>6</v>
      </c>
      <c r="C7" s="15" t="s">
        <v>112</v>
      </c>
      <c r="D7" s="15" t="s">
        <v>298</v>
      </c>
      <c r="E7" s="17" t="s">
        <v>141</v>
      </c>
      <c r="F7" s="18" t="s">
        <v>92</v>
      </c>
      <c r="G7" s="15" t="s">
        <v>299</v>
      </c>
      <c r="H7" s="17" t="s">
        <v>300</v>
      </c>
      <c r="I7" s="17">
        <v>767</v>
      </c>
      <c r="J7" s="17">
        <v>808</v>
      </c>
      <c r="K7" s="19">
        <v>31000000</v>
      </c>
      <c r="L7" s="20">
        <f t="shared" si="0"/>
        <v>38366.33663366337</v>
      </c>
      <c r="M7" s="21">
        <v>10235707.04</v>
      </c>
      <c r="N7" s="19">
        <f t="shared" si="1"/>
        <v>13345.119999999999</v>
      </c>
      <c r="O7" s="22" t="s">
        <v>178</v>
      </c>
      <c r="P7" s="11">
        <f t="shared" si="2"/>
        <v>0.3301840980645161</v>
      </c>
      <c r="Q7" s="12">
        <f t="shared" si="3"/>
        <v>1.0534550195567145</v>
      </c>
    </row>
    <row r="8" spans="1:17" s="23" customFormat="1" ht="11.25">
      <c r="A8" s="14" t="s">
        <v>122</v>
      </c>
      <c r="B8" s="51">
        <v>7</v>
      </c>
      <c r="C8" s="15" t="s">
        <v>124</v>
      </c>
      <c r="D8" s="15" t="s">
        <v>123</v>
      </c>
      <c r="E8" s="17" t="s">
        <v>141</v>
      </c>
      <c r="F8" s="18" t="s">
        <v>153</v>
      </c>
      <c r="G8" s="15" t="s">
        <v>125</v>
      </c>
      <c r="H8" s="17" t="s">
        <v>139</v>
      </c>
      <c r="I8" s="17">
        <v>948</v>
      </c>
      <c r="J8" s="17">
        <v>1520</v>
      </c>
      <c r="K8" s="19">
        <v>49500000</v>
      </c>
      <c r="L8" s="20">
        <f t="shared" si="0"/>
        <v>32565.78947368421</v>
      </c>
      <c r="M8" s="21">
        <v>7315877.16</v>
      </c>
      <c r="N8" s="19">
        <f t="shared" si="1"/>
        <v>7717.17</v>
      </c>
      <c r="O8" s="22" t="s">
        <v>176</v>
      </c>
      <c r="P8" s="11">
        <f t="shared" si="2"/>
        <v>0.1477954981818182</v>
      </c>
      <c r="Q8" s="12">
        <f t="shared" si="3"/>
        <v>1.6033755274261603</v>
      </c>
    </row>
    <row r="9" spans="1:17" s="23" customFormat="1" ht="11.25">
      <c r="A9" s="14" t="s">
        <v>127</v>
      </c>
      <c r="B9" s="51">
        <v>8</v>
      </c>
      <c r="C9" s="15" t="s">
        <v>112</v>
      </c>
      <c r="D9" s="16" t="s">
        <v>129</v>
      </c>
      <c r="E9" s="17" t="s">
        <v>141</v>
      </c>
      <c r="F9" s="18" t="s">
        <v>152</v>
      </c>
      <c r="G9" s="15" t="s">
        <v>128</v>
      </c>
      <c r="H9" s="17" t="s">
        <v>137</v>
      </c>
      <c r="I9" s="17">
        <v>500</v>
      </c>
      <c r="J9" s="17">
        <v>467</v>
      </c>
      <c r="K9" s="19">
        <v>21000000</v>
      </c>
      <c r="L9" s="20">
        <f t="shared" si="0"/>
        <v>44967.8800856531</v>
      </c>
      <c r="M9" s="21">
        <v>6258125</v>
      </c>
      <c r="N9" s="19">
        <f t="shared" si="1"/>
        <v>12516.25</v>
      </c>
      <c r="O9" s="22" t="s">
        <v>212</v>
      </c>
      <c r="P9" s="11">
        <f t="shared" si="2"/>
        <v>0.2980059523809524</v>
      </c>
      <c r="Q9" s="12">
        <f t="shared" si="3"/>
        <v>0.934</v>
      </c>
    </row>
    <row r="10" spans="1:17" s="23" customFormat="1" ht="11.25">
      <c r="A10" s="14" t="s">
        <v>332</v>
      </c>
      <c r="B10" s="51">
        <v>9</v>
      </c>
      <c r="C10" s="15" t="s">
        <v>104</v>
      </c>
      <c r="D10" s="15" t="s">
        <v>220</v>
      </c>
      <c r="E10" s="17" t="s">
        <v>141</v>
      </c>
      <c r="F10" s="18" t="s">
        <v>304</v>
      </c>
      <c r="G10" s="15" t="s">
        <v>333</v>
      </c>
      <c r="H10" s="17" t="s">
        <v>137</v>
      </c>
      <c r="I10" s="17">
        <f>903+351</f>
        <v>1254</v>
      </c>
      <c r="J10" s="17">
        <v>800</v>
      </c>
      <c r="K10" s="19">
        <v>51200000</v>
      </c>
      <c r="L10" s="20">
        <f t="shared" si="0"/>
        <v>64000</v>
      </c>
      <c r="M10" s="21">
        <f>6780365.13+2632728.15</f>
        <v>9413093.28</v>
      </c>
      <c r="N10" s="19">
        <f t="shared" si="1"/>
        <v>7506.453971291866</v>
      </c>
      <c r="O10" s="22" t="s">
        <v>221</v>
      </c>
      <c r="P10" s="11">
        <f t="shared" si="2"/>
        <v>0.183849478125</v>
      </c>
      <c r="Q10" s="12">
        <f t="shared" si="3"/>
        <v>0.6379585326953748</v>
      </c>
    </row>
    <row r="11" spans="1:17" s="23" customFormat="1" ht="11.25">
      <c r="A11" s="14" t="s">
        <v>64</v>
      </c>
      <c r="B11" s="51">
        <v>10</v>
      </c>
      <c r="C11" s="15" t="s">
        <v>112</v>
      </c>
      <c r="D11" s="15" t="s">
        <v>65</v>
      </c>
      <c r="E11" s="17" t="s">
        <v>141</v>
      </c>
      <c r="F11" s="18" t="s">
        <v>67</v>
      </c>
      <c r="G11" s="15" t="s">
        <v>66</v>
      </c>
      <c r="H11" s="17" t="s">
        <v>139</v>
      </c>
      <c r="I11" s="17">
        <v>565</v>
      </c>
      <c r="J11" s="17">
        <v>1216</v>
      </c>
      <c r="K11" s="19">
        <v>52500000</v>
      </c>
      <c r="L11" s="20">
        <f t="shared" si="0"/>
        <v>43174.34210526316</v>
      </c>
      <c r="M11" s="21">
        <v>6951002.9</v>
      </c>
      <c r="N11" s="19">
        <f t="shared" si="1"/>
        <v>12302.66</v>
      </c>
      <c r="O11" s="22" t="s">
        <v>198</v>
      </c>
      <c r="P11" s="11">
        <f t="shared" si="2"/>
        <v>0.13240005523809525</v>
      </c>
      <c r="Q11" s="12">
        <f t="shared" si="3"/>
        <v>2.152212389380531</v>
      </c>
    </row>
    <row r="12" spans="1:17" s="23" customFormat="1" ht="11.25">
      <c r="A12" s="14" t="s">
        <v>172</v>
      </c>
      <c r="B12" s="51">
        <v>11</v>
      </c>
      <c r="C12" s="15" t="s">
        <v>112</v>
      </c>
      <c r="D12" s="15" t="s">
        <v>175</v>
      </c>
      <c r="E12" s="17" t="s">
        <v>141</v>
      </c>
      <c r="F12" s="18" t="s">
        <v>174</v>
      </c>
      <c r="G12" s="15" t="s">
        <v>173</v>
      </c>
      <c r="H12" s="17" t="s">
        <v>139</v>
      </c>
      <c r="I12" s="17">
        <v>993</v>
      </c>
      <c r="J12" s="17">
        <v>1032</v>
      </c>
      <c r="K12" s="19">
        <v>50000000</v>
      </c>
      <c r="L12" s="20">
        <f t="shared" si="0"/>
        <v>48449.61240310078</v>
      </c>
      <c r="M12" s="21">
        <v>11103497.61</v>
      </c>
      <c r="N12" s="19">
        <f t="shared" si="1"/>
        <v>11181.769999999999</v>
      </c>
      <c r="O12" s="22" t="s">
        <v>208</v>
      </c>
      <c r="P12" s="11">
        <f t="shared" si="2"/>
        <v>0.22206995219999998</v>
      </c>
      <c r="Q12" s="12">
        <f t="shared" si="3"/>
        <v>1.039274924471299</v>
      </c>
    </row>
    <row r="13" spans="1:17" s="23" customFormat="1" ht="11.25">
      <c r="A13" s="14" t="s">
        <v>145</v>
      </c>
      <c r="B13" s="51">
        <v>12</v>
      </c>
      <c r="C13" s="15" t="s">
        <v>112</v>
      </c>
      <c r="D13" s="15" t="s">
        <v>182</v>
      </c>
      <c r="E13" s="17" t="s">
        <v>141</v>
      </c>
      <c r="F13" s="18" t="s">
        <v>146</v>
      </c>
      <c r="G13" s="15" t="s">
        <v>147</v>
      </c>
      <c r="H13" s="17" t="s">
        <v>148</v>
      </c>
      <c r="I13" s="17">
        <v>2568</v>
      </c>
      <c r="J13" s="17">
        <v>1328.5</v>
      </c>
      <c r="K13" s="19">
        <v>79680000</v>
      </c>
      <c r="L13" s="20">
        <f t="shared" si="0"/>
        <v>59977.41814076026</v>
      </c>
      <c r="M13" s="21">
        <v>32233353.93</v>
      </c>
      <c r="N13" s="19">
        <f t="shared" si="1"/>
        <v>12551.92910046729</v>
      </c>
      <c r="O13" s="22" t="s">
        <v>183</v>
      </c>
      <c r="P13" s="11">
        <f t="shared" si="2"/>
        <v>0.4045350643825301</v>
      </c>
      <c r="Q13" s="12">
        <f t="shared" si="3"/>
        <v>0.5173286604361371</v>
      </c>
    </row>
    <row r="14" spans="1:17" s="23" customFormat="1" ht="11.25">
      <c r="A14" s="14" t="s">
        <v>53</v>
      </c>
      <c r="B14" s="51">
        <v>13</v>
      </c>
      <c r="C14" s="15" t="s">
        <v>112</v>
      </c>
      <c r="D14" s="15" t="s">
        <v>55</v>
      </c>
      <c r="E14" s="17" t="s">
        <v>141</v>
      </c>
      <c r="F14" s="18" t="s">
        <v>155</v>
      </c>
      <c r="G14" s="15" t="s">
        <v>54</v>
      </c>
      <c r="H14" s="17" t="s">
        <v>137</v>
      </c>
      <c r="I14" s="17">
        <v>680</v>
      </c>
      <c r="J14" s="17">
        <v>300</v>
      </c>
      <c r="K14" s="19">
        <v>22000000</v>
      </c>
      <c r="L14" s="20">
        <f t="shared" si="0"/>
        <v>73333.33333333333</v>
      </c>
      <c r="M14" s="21">
        <v>9157900</v>
      </c>
      <c r="N14" s="19">
        <f t="shared" si="1"/>
        <v>13467.5</v>
      </c>
      <c r="O14" s="22" t="s">
        <v>196</v>
      </c>
      <c r="P14" s="11">
        <f t="shared" si="2"/>
        <v>0.4162681818181818</v>
      </c>
      <c r="Q14" s="12">
        <f t="shared" si="3"/>
        <v>0.4411764705882353</v>
      </c>
    </row>
    <row r="15" spans="1:17" s="23" customFormat="1" ht="11.25">
      <c r="A15" s="14" t="s">
        <v>169</v>
      </c>
      <c r="B15" s="51">
        <v>14</v>
      </c>
      <c r="C15" s="15" t="s">
        <v>136</v>
      </c>
      <c r="D15" s="15" t="s">
        <v>170</v>
      </c>
      <c r="E15" s="17" t="s">
        <v>141</v>
      </c>
      <c r="F15" s="18" t="s">
        <v>171</v>
      </c>
      <c r="G15" s="15" t="s">
        <v>277</v>
      </c>
      <c r="H15" s="17" t="s">
        <v>137</v>
      </c>
      <c r="I15" s="17">
        <v>700</v>
      </c>
      <c r="J15" s="17">
        <v>841</v>
      </c>
      <c r="K15" s="19">
        <v>39000000</v>
      </c>
      <c r="L15" s="20">
        <f t="shared" si="0"/>
        <v>46373.36504161712</v>
      </c>
      <c r="M15" s="21">
        <v>5095923</v>
      </c>
      <c r="N15" s="19">
        <f t="shared" si="1"/>
        <v>7279.89</v>
      </c>
      <c r="O15" s="22" t="s">
        <v>216</v>
      </c>
      <c r="P15" s="11">
        <f t="shared" si="2"/>
        <v>0.13066469230769232</v>
      </c>
      <c r="Q15" s="12">
        <f t="shared" si="3"/>
        <v>1.2014285714285715</v>
      </c>
    </row>
    <row r="16" spans="1:17" s="23" customFormat="1" ht="11.25">
      <c r="A16" s="14" t="s">
        <v>311</v>
      </c>
      <c r="B16" s="51">
        <v>15</v>
      </c>
      <c r="C16" s="15" t="s">
        <v>104</v>
      </c>
      <c r="D16" s="15" t="s">
        <v>312</v>
      </c>
      <c r="E16" s="17" t="s">
        <v>141</v>
      </c>
      <c r="F16" s="18" t="s">
        <v>314</v>
      </c>
      <c r="G16" s="15" t="s">
        <v>313</v>
      </c>
      <c r="H16" s="17" t="s">
        <v>137</v>
      </c>
      <c r="I16" s="17">
        <v>600</v>
      </c>
      <c r="J16" s="17">
        <v>400</v>
      </c>
      <c r="K16" s="19">
        <v>21500000</v>
      </c>
      <c r="L16" s="20">
        <f t="shared" si="0"/>
        <v>53750</v>
      </c>
      <c r="M16" s="21">
        <f>I16*N16</f>
        <v>4193790</v>
      </c>
      <c r="N16" s="19">
        <f>12777080.2/1828</f>
        <v>6989.65</v>
      </c>
      <c r="O16" s="22" t="s">
        <v>213</v>
      </c>
      <c r="P16" s="11">
        <f t="shared" si="2"/>
        <v>0.19506</v>
      </c>
      <c r="Q16" s="12">
        <f t="shared" si="3"/>
        <v>0.6666666666666666</v>
      </c>
    </row>
    <row r="17" spans="1:17" s="23" customFormat="1" ht="11.25">
      <c r="A17" s="14" t="s">
        <v>102</v>
      </c>
      <c r="B17" s="51">
        <v>16</v>
      </c>
      <c r="C17" s="15" t="s">
        <v>104</v>
      </c>
      <c r="D17" s="15" t="s">
        <v>103</v>
      </c>
      <c r="E17" s="17" t="s">
        <v>141</v>
      </c>
      <c r="F17" s="18" t="s">
        <v>158</v>
      </c>
      <c r="G17" s="15" t="s">
        <v>105</v>
      </c>
      <c r="H17" s="17" t="s">
        <v>138</v>
      </c>
      <c r="I17" s="17">
        <v>820</v>
      </c>
      <c r="J17" s="17">
        <v>292</v>
      </c>
      <c r="K17" s="19">
        <v>20000000</v>
      </c>
      <c r="L17" s="20">
        <f t="shared" si="0"/>
        <v>68493.1506849315</v>
      </c>
      <c r="M17" s="21">
        <v>5700254.6</v>
      </c>
      <c r="N17" s="19">
        <f>M17/I17</f>
        <v>6951.53</v>
      </c>
      <c r="O17" s="22" t="s">
        <v>218</v>
      </c>
      <c r="P17" s="11">
        <f t="shared" si="2"/>
        <v>0.28501273</v>
      </c>
      <c r="Q17" s="12">
        <f t="shared" si="3"/>
        <v>0.35609756097560974</v>
      </c>
    </row>
    <row r="18" spans="1:17" s="23" customFormat="1" ht="11.25">
      <c r="A18" s="14" t="s">
        <v>292</v>
      </c>
      <c r="B18" s="51">
        <v>17</v>
      </c>
      <c r="C18" s="15" t="s">
        <v>112</v>
      </c>
      <c r="D18" s="15" t="s">
        <v>295</v>
      </c>
      <c r="E18" s="17" t="s">
        <v>141</v>
      </c>
      <c r="F18" s="18" t="s">
        <v>296</v>
      </c>
      <c r="G18" s="15" t="s">
        <v>293</v>
      </c>
      <c r="H18" s="17" t="s">
        <v>294</v>
      </c>
      <c r="I18" s="17">
        <f>930+630+668</f>
        <v>2228</v>
      </c>
      <c r="J18" s="17">
        <v>4060</v>
      </c>
      <c r="K18" s="19">
        <v>180000000</v>
      </c>
      <c r="L18" s="20">
        <f t="shared" si="0"/>
        <v>44334.97536945813</v>
      </c>
      <c r="M18" s="21">
        <f>12462623+8432247.6+7904898.24</f>
        <v>28799768.840000004</v>
      </c>
      <c r="N18" s="19">
        <f>M18/I18</f>
        <v>12926.287630161582</v>
      </c>
      <c r="O18" s="22" t="s">
        <v>215</v>
      </c>
      <c r="P18" s="11">
        <f t="shared" si="2"/>
        <v>0.1599987157777778</v>
      </c>
      <c r="Q18" s="12">
        <f t="shared" si="3"/>
        <v>1.822262118491921</v>
      </c>
    </row>
    <row r="19" spans="1:17" s="23" customFormat="1" ht="11.25">
      <c r="A19" s="14" t="s">
        <v>133</v>
      </c>
      <c r="B19" s="51">
        <v>18</v>
      </c>
      <c r="C19" s="15" t="s">
        <v>136</v>
      </c>
      <c r="D19" s="15" t="s">
        <v>134</v>
      </c>
      <c r="E19" s="17" t="s">
        <v>141</v>
      </c>
      <c r="F19" s="18" t="s">
        <v>150</v>
      </c>
      <c r="G19" s="15" t="s">
        <v>135</v>
      </c>
      <c r="H19" s="17" t="s">
        <v>137</v>
      </c>
      <c r="I19" s="19">
        <v>9300</v>
      </c>
      <c r="J19" s="17">
        <v>2653</v>
      </c>
      <c r="K19" s="19">
        <v>180000000</v>
      </c>
      <c r="L19" s="20">
        <f t="shared" si="0"/>
        <v>67847.71956275914</v>
      </c>
      <c r="M19" s="21">
        <f>I19*N19</f>
        <v>72868941</v>
      </c>
      <c r="N19" s="19">
        <f>53139479.34/6782</f>
        <v>7835.370000000001</v>
      </c>
      <c r="O19" s="22" t="s">
        <v>226</v>
      </c>
      <c r="P19" s="11">
        <f t="shared" si="2"/>
        <v>0.40482745</v>
      </c>
      <c r="Q19" s="12">
        <f t="shared" si="3"/>
        <v>0.2852688172043011</v>
      </c>
    </row>
    <row r="20" spans="1:17" s="23" customFormat="1" ht="11.25">
      <c r="A20" s="14" t="s">
        <v>327</v>
      </c>
      <c r="B20" s="51">
        <v>19</v>
      </c>
      <c r="C20" s="15" t="s">
        <v>112</v>
      </c>
      <c r="D20" s="15" t="s">
        <v>328</v>
      </c>
      <c r="E20" s="17" t="s">
        <v>141</v>
      </c>
      <c r="F20" s="18" t="s">
        <v>330</v>
      </c>
      <c r="G20" s="15" t="s">
        <v>329</v>
      </c>
      <c r="H20" s="17" t="s">
        <v>139</v>
      </c>
      <c r="I20" s="17">
        <v>600</v>
      </c>
      <c r="J20" s="17">
        <v>1743</v>
      </c>
      <c r="K20" s="19">
        <v>80000000</v>
      </c>
      <c r="L20" s="20">
        <f t="shared" si="0"/>
        <v>45897.87722317843</v>
      </c>
      <c r="M20" s="21">
        <f>I20*N20</f>
        <v>8096898</v>
      </c>
      <c r="N20" s="19">
        <f>33197281.8/2460</f>
        <v>13494.83</v>
      </c>
      <c r="O20" s="22" t="s">
        <v>204</v>
      </c>
      <c r="P20" s="11">
        <f t="shared" si="2"/>
        <v>0.101211225</v>
      </c>
      <c r="Q20" s="12">
        <f t="shared" si="3"/>
        <v>2.905</v>
      </c>
    </row>
    <row r="21" spans="1:17" s="23" customFormat="1" ht="11.25">
      <c r="A21" s="14" t="s">
        <v>91</v>
      </c>
      <c r="B21" s="51">
        <v>20</v>
      </c>
      <c r="C21" s="15" t="s">
        <v>112</v>
      </c>
      <c r="D21" s="15" t="s">
        <v>94</v>
      </c>
      <c r="E21" s="17" t="s">
        <v>141</v>
      </c>
      <c r="F21" s="18" t="s">
        <v>92</v>
      </c>
      <c r="G21" s="15" t="s">
        <v>93</v>
      </c>
      <c r="H21" s="17" t="s">
        <v>334</v>
      </c>
      <c r="I21" s="19">
        <v>2170</v>
      </c>
      <c r="J21" s="17">
        <v>1138</v>
      </c>
      <c r="K21" s="19">
        <v>70000000</v>
      </c>
      <c r="L21" s="20">
        <f t="shared" si="0"/>
        <v>61511.42355008787</v>
      </c>
      <c r="M21" s="21">
        <v>23046333.1</v>
      </c>
      <c r="N21" s="19">
        <f aca="true" t="shared" si="4" ref="N21:N42">M21/I21</f>
        <v>10620.43</v>
      </c>
      <c r="O21" s="22" t="s">
        <v>207</v>
      </c>
      <c r="P21" s="11">
        <f t="shared" si="2"/>
        <v>0.32923333000000005</v>
      </c>
      <c r="Q21" s="12">
        <f t="shared" si="3"/>
        <v>0.5244239631336406</v>
      </c>
    </row>
    <row r="22" spans="1:17" s="23" customFormat="1" ht="11.25">
      <c r="A22" s="14" t="s">
        <v>130</v>
      </c>
      <c r="B22" s="51">
        <v>21</v>
      </c>
      <c r="C22" s="15" t="s">
        <v>112</v>
      </c>
      <c r="D22" s="15" t="s">
        <v>132</v>
      </c>
      <c r="E22" s="17" t="s">
        <v>141</v>
      </c>
      <c r="F22" s="18" t="s">
        <v>151</v>
      </c>
      <c r="G22" s="15" t="s">
        <v>131</v>
      </c>
      <c r="H22" s="17" t="s">
        <v>137</v>
      </c>
      <c r="I22" s="17">
        <v>632</v>
      </c>
      <c r="J22" s="17">
        <v>600</v>
      </c>
      <c r="K22" s="19">
        <v>36000000</v>
      </c>
      <c r="L22" s="20">
        <f t="shared" si="0"/>
        <v>60000</v>
      </c>
      <c r="M22" s="21">
        <v>7927087.52</v>
      </c>
      <c r="N22" s="19">
        <f t="shared" si="4"/>
        <v>12542.859999999999</v>
      </c>
      <c r="O22" s="22" t="s">
        <v>219</v>
      </c>
      <c r="P22" s="11">
        <f t="shared" si="2"/>
        <v>0.22019687555555553</v>
      </c>
      <c r="Q22" s="12">
        <f t="shared" si="3"/>
        <v>0.9493670886075949</v>
      </c>
    </row>
    <row r="23" spans="1:17" s="23" customFormat="1" ht="11.25">
      <c r="A23" s="14" t="s">
        <v>84</v>
      </c>
      <c r="B23" s="51">
        <v>22</v>
      </c>
      <c r="C23" s="15" t="s">
        <v>136</v>
      </c>
      <c r="D23" s="15" t="s">
        <v>210</v>
      </c>
      <c r="E23" s="17" t="s">
        <v>141</v>
      </c>
      <c r="F23" s="18" t="s">
        <v>85</v>
      </c>
      <c r="G23" s="15" t="s">
        <v>305</v>
      </c>
      <c r="H23" s="17" t="s">
        <v>306</v>
      </c>
      <c r="I23" s="17">
        <v>210</v>
      </c>
      <c r="J23" s="17">
        <v>550</v>
      </c>
      <c r="K23" s="19">
        <v>27500000</v>
      </c>
      <c r="L23" s="20">
        <f t="shared" si="0"/>
        <v>50000</v>
      </c>
      <c r="M23" s="21">
        <v>1646038.96</v>
      </c>
      <c r="N23" s="19">
        <f t="shared" si="4"/>
        <v>7838.280761904762</v>
      </c>
      <c r="O23" s="22" t="s">
        <v>209</v>
      </c>
      <c r="P23" s="11">
        <f t="shared" si="2"/>
        <v>0.05985596218181818</v>
      </c>
      <c r="Q23" s="12">
        <f t="shared" si="3"/>
        <v>2.619047619047619</v>
      </c>
    </row>
    <row r="24" spans="1:17" s="23" customFormat="1" ht="11.25">
      <c r="A24" s="14" t="s">
        <v>282</v>
      </c>
      <c r="B24" s="51">
        <v>23</v>
      </c>
      <c r="C24" s="15" t="s">
        <v>112</v>
      </c>
      <c r="D24" s="15" t="s">
        <v>283</v>
      </c>
      <c r="E24" s="17" t="s">
        <v>141</v>
      </c>
      <c r="F24" s="18" t="s">
        <v>286</v>
      </c>
      <c r="G24" s="15" t="s">
        <v>284</v>
      </c>
      <c r="H24" s="17" t="s">
        <v>285</v>
      </c>
      <c r="I24" s="17">
        <v>277</v>
      </c>
      <c r="J24" s="17">
        <v>326</v>
      </c>
      <c r="K24" s="19">
        <v>19000000</v>
      </c>
      <c r="L24" s="20">
        <f t="shared" si="0"/>
        <v>58282.20858895705</v>
      </c>
      <c r="M24" s="21">
        <v>3727425.57</v>
      </c>
      <c r="N24" s="19">
        <f t="shared" si="4"/>
        <v>13456.41</v>
      </c>
      <c r="O24" s="22" t="s">
        <v>180</v>
      </c>
      <c r="P24" s="11">
        <f t="shared" si="2"/>
        <v>0.19618029315789473</v>
      </c>
      <c r="Q24" s="12">
        <f t="shared" si="3"/>
        <v>1.1768953068592058</v>
      </c>
    </row>
    <row r="25" spans="1:17" s="23" customFormat="1" ht="11.25">
      <c r="A25" s="14" t="s">
        <v>159</v>
      </c>
      <c r="B25" s="51">
        <v>24</v>
      </c>
      <c r="C25" s="15" t="s">
        <v>124</v>
      </c>
      <c r="D25" s="15" t="s">
        <v>160</v>
      </c>
      <c r="E25" s="17" t="s">
        <v>141</v>
      </c>
      <c r="F25" s="18" t="s">
        <v>162</v>
      </c>
      <c r="G25" s="15" t="s">
        <v>161</v>
      </c>
      <c r="H25" s="17" t="s">
        <v>139</v>
      </c>
      <c r="I25" s="19">
        <v>2017</v>
      </c>
      <c r="J25" s="17">
        <v>1807</v>
      </c>
      <c r="K25" s="19">
        <v>100000000</v>
      </c>
      <c r="L25" s="20">
        <f t="shared" si="0"/>
        <v>55340.34311012728</v>
      </c>
      <c r="M25" s="21">
        <v>15859348.28</v>
      </c>
      <c r="N25" s="19">
        <f t="shared" si="4"/>
        <v>7862.839999999999</v>
      </c>
      <c r="O25" s="22" t="s">
        <v>179</v>
      </c>
      <c r="P25" s="11">
        <f t="shared" si="2"/>
        <v>0.1585934828</v>
      </c>
      <c r="Q25" s="12">
        <f t="shared" si="3"/>
        <v>0.895884977689638</v>
      </c>
    </row>
    <row r="26" spans="1:17" s="23" customFormat="1" ht="11.25">
      <c r="A26" s="14" t="s">
        <v>76</v>
      </c>
      <c r="B26" s="51">
        <v>25</v>
      </c>
      <c r="C26" s="15" t="s">
        <v>112</v>
      </c>
      <c r="D26" s="15" t="s">
        <v>77</v>
      </c>
      <c r="E26" s="17" t="s">
        <v>141</v>
      </c>
      <c r="F26" s="18" t="s">
        <v>75</v>
      </c>
      <c r="G26" s="15" t="s">
        <v>78</v>
      </c>
      <c r="H26" s="17" t="s">
        <v>79</v>
      </c>
      <c r="I26" s="17">
        <v>268</v>
      </c>
      <c r="J26" s="17">
        <v>918</v>
      </c>
      <c r="K26" s="19">
        <v>48000000</v>
      </c>
      <c r="L26" s="20">
        <f t="shared" si="0"/>
        <v>52287.5816993464</v>
      </c>
      <c r="M26" s="21">
        <v>3621237.44</v>
      </c>
      <c r="N26" s="19">
        <f t="shared" si="4"/>
        <v>13512.08</v>
      </c>
      <c r="O26" s="22" t="s">
        <v>211</v>
      </c>
      <c r="P26" s="11">
        <f t="shared" si="2"/>
        <v>0.07544244666666666</v>
      </c>
      <c r="Q26" s="12">
        <f t="shared" si="3"/>
        <v>3.425373134328358</v>
      </c>
    </row>
    <row r="27" spans="1:17" s="23" customFormat="1" ht="11.25">
      <c r="A27" s="14" t="s">
        <v>60</v>
      </c>
      <c r="B27" s="51">
        <v>26</v>
      </c>
      <c r="C27" s="15" t="s">
        <v>136</v>
      </c>
      <c r="D27" s="15" t="s">
        <v>61</v>
      </c>
      <c r="E27" s="17" t="s">
        <v>141</v>
      </c>
      <c r="F27" s="18" t="s">
        <v>62</v>
      </c>
      <c r="G27" s="15" t="s">
        <v>63</v>
      </c>
      <c r="H27" s="17" t="s">
        <v>137</v>
      </c>
      <c r="I27" s="17">
        <v>472</v>
      </c>
      <c r="J27" s="17">
        <v>700</v>
      </c>
      <c r="K27" s="19">
        <v>44000000</v>
      </c>
      <c r="L27" s="20">
        <f t="shared" si="0"/>
        <v>62857.142857142855</v>
      </c>
      <c r="M27" s="21">
        <v>3551446</v>
      </c>
      <c r="N27" s="19">
        <f t="shared" si="4"/>
        <v>7524.25</v>
      </c>
      <c r="O27" s="22" t="s">
        <v>197</v>
      </c>
      <c r="P27" s="11">
        <f t="shared" si="2"/>
        <v>0.08071468181818182</v>
      </c>
      <c r="Q27" s="12">
        <f t="shared" si="3"/>
        <v>1.4830508474576272</v>
      </c>
    </row>
    <row r="28" spans="1:17" s="23" customFormat="1" ht="11.25">
      <c r="A28" s="14" t="s">
        <v>72</v>
      </c>
      <c r="B28" s="51">
        <v>27</v>
      </c>
      <c r="C28" s="15" t="s">
        <v>126</v>
      </c>
      <c r="D28" s="15" t="s">
        <v>73</v>
      </c>
      <c r="E28" s="17" t="s">
        <v>141</v>
      </c>
      <c r="F28" s="18" t="s">
        <v>75</v>
      </c>
      <c r="G28" s="15" t="s">
        <v>74</v>
      </c>
      <c r="H28" s="17" t="s">
        <v>139</v>
      </c>
      <c r="I28" s="17">
        <v>1400</v>
      </c>
      <c r="J28" s="17">
        <v>2022.8</v>
      </c>
      <c r="K28" s="19">
        <v>125000000</v>
      </c>
      <c r="L28" s="20">
        <f t="shared" si="0"/>
        <v>61795.5309472019</v>
      </c>
      <c r="M28" s="21">
        <v>10454556</v>
      </c>
      <c r="N28" s="19">
        <f t="shared" si="4"/>
        <v>7467.54</v>
      </c>
      <c r="O28" s="22" t="s">
        <v>222</v>
      </c>
      <c r="P28" s="11">
        <f t="shared" si="2"/>
        <v>0.083636448</v>
      </c>
      <c r="Q28" s="12">
        <f t="shared" si="3"/>
        <v>1.4448571428571428</v>
      </c>
    </row>
    <row r="29" spans="1:17" s="23" customFormat="1" ht="11.25">
      <c r="A29" s="14" t="s">
        <v>287</v>
      </c>
      <c r="B29" s="51">
        <v>28</v>
      </c>
      <c r="C29" s="15" t="s">
        <v>112</v>
      </c>
      <c r="D29" s="15" t="s">
        <v>288</v>
      </c>
      <c r="E29" s="17" t="s">
        <v>141</v>
      </c>
      <c r="F29" s="18" t="s">
        <v>289</v>
      </c>
      <c r="G29" s="15" t="s">
        <v>291</v>
      </c>
      <c r="H29" s="17" t="s">
        <v>290</v>
      </c>
      <c r="I29" s="19">
        <v>1665</v>
      </c>
      <c r="J29" s="17">
        <v>1855.3</v>
      </c>
      <c r="K29" s="19">
        <v>130000000</v>
      </c>
      <c r="L29" s="20">
        <f t="shared" si="0"/>
        <v>70069.53053414542</v>
      </c>
      <c r="M29" s="21">
        <v>22522338.4</v>
      </c>
      <c r="N29" s="19">
        <f t="shared" si="4"/>
        <v>13526.92996996997</v>
      </c>
      <c r="O29" s="22" t="s">
        <v>223</v>
      </c>
      <c r="P29" s="11">
        <f t="shared" si="2"/>
        <v>0.17324875692307692</v>
      </c>
      <c r="Q29" s="12">
        <f t="shared" si="3"/>
        <v>1.1142942942942942</v>
      </c>
    </row>
    <row r="30" spans="1:17" s="23" customFormat="1" ht="11.25">
      <c r="A30" s="14" t="s">
        <v>46</v>
      </c>
      <c r="B30" s="51">
        <v>29</v>
      </c>
      <c r="C30" s="15" t="s">
        <v>112</v>
      </c>
      <c r="D30" s="15" t="s">
        <v>47</v>
      </c>
      <c r="E30" s="17" t="s">
        <v>141</v>
      </c>
      <c r="F30" s="18" t="s">
        <v>155</v>
      </c>
      <c r="G30" s="15" t="s">
        <v>48</v>
      </c>
      <c r="H30" s="17" t="s">
        <v>51</v>
      </c>
      <c r="I30" s="17">
        <v>1000</v>
      </c>
      <c r="J30" s="17">
        <f>516+90</f>
        <v>606</v>
      </c>
      <c r="K30" s="19">
        <v>50000000</v>
      </c>
      <c r="L30" s="20">
        <f t="shared" si="0"/>
        <v>82508.2508250825</v>
      </c>
      <c r="M30" s="21">
        <v>12379687.32</v>
      </c>
      <c r="N30" s="19">
        <f t="shared" si="4"/>
        <v>12379.68732</v>
      </c>
      <c r="O30" s="22" t="s">
        <v>185</v>
      </c>
      <c r="P30" s="11">
        <f t="shared" si="2"/>
        <v>0.2475937464</v>
      </c>
      <c r="Q30" s="12">
        <f t="shared" si="3"/>
        <v>0.606</v>
      </c>
    </row>
    <row r="31" spans="1:17" s="23" customFormat="1" ht="11.25">
      <c r="A31" s="14" t="s">
        <v>142</v>
      </c>
      <c r="B31" s="51">
        <v>30</v>
      </c>
      <c r="C31" s="15" t="s">
        <v>112</v>
      </c>
      <c r="D31" s="15" t="s">
        <v>143</v>
      </c>
      <c r="E31" s="17" t="s">
        <v>141</v>
      </c>
      <c r="F31" s="18" t="s">
        <v>149</v>
      </c>
      <c r="G31" s="15" t="s">
        <v>144</v>
      </c>
      <c r="H31" s="17" t="s">
        <v>334</v>
      </c>
      <c r="I31" s="17">
        <v>400</v>
      </c>
      <c r="J31" s="17">
        <v>1614.1</v>
      </c>
      <c r="K31" s="19">
        <v>107000000</v>
      </c>
      <c r="L31" s="20">
        <f t="shared" si="0"/>
        <v>66290.81221733474</v>
      </c>
      <c r="M31" s="21">
        <v>4931132</v>
      </c>
      <c r="N31" s="19">
        <f t="shared" si="4"/>
        <v>12327.83</v>
      </c>
      <c r="O31" s="22" t="s">
        <v>184</v>
      </c>
      <c r="P31" s="11">
        <f t="shared" si="2"/>
        <v>0.046085345794392524</v>
      </c>
      <c r="Q31" s="12">
        <f t="shared" si="3"/>
        <v>4.03525</v>
      </c>
    </row>
    <row r="32" spans="1:17" s="23" customFormat="1" ht="11.25">
      <c r="A32" s="14" t="s">
        <v>315</v>
      </c>
      <c r="B32" s="51">
        <v>31</v>
      </c>
      <c r="C32" s="15" t="s">
        <v>124</v>
      </c>
      <c r="D32" s="15" t="s">
        <v>316</v>
      </c>
      <c r="E32" s="17" t="s">
        <v>141</v>
      </c>
      <c r="F32" s="18" t="s">
        <v>318</v>
      </c>
      <c r="G32" s="15" t="s">
        <v>317</v>
      </c>
      <c r="H32" s="17" t="s">
        <v>290</v>
      </c>
      <c r="I32" s="17">
        <v>225</v>
      </c>
      <c r="J32" s="17">
        <v>727</v>
      </c>
      <c r="K32" s="19">
        <v>55000000</v>
      </c>
      <c r="L32" s="20">
        <f t="shared" si="0"/>
        <v>75653.37001375516</v>
      </c>
      <c r="M32" s="21">
        <v>1747851.75</v>
      </c>
      <c r="N32" s="19">
        <f t="shared" si="4"/>
        <v>7768.23</v>
      </c>
      <c r="O32" s="22" t="s">
        <v>201</v>
      </c>
      <c r="P32" s="11">
        <f t="shared" si="2"/>
        <v>0.03177912272727273</v>
      </c>
      <c r="Q32" s="12">
        <f t="shared" si="3"/>
        <v>3.2311111111111113</v>
      </c>
    </row>
    <row r="33" spans="1:17" s="23" customFormat="1" ht="11.25">
      <c r="A33" s="14" t="s">
        <v>116</v>
      </c>
      <c r="B33" s="51">
        <v>32</v>
      </c>
      <c r="C33" s="15" t="s">
        <v>112</v>
      </c>
      <c r="D33" s="15" t="s">
        <v>117</v>
      </c>
      <c r="E33" s="17" t="s">
        <v>141</v>
      </c>
      <c r="F33" s="18" t="s">
        <v>156</v>
      </c>
      <c r="G33" s="15" t="s">
        <v>118</v>
      </c>
      <c r="H33" s="17" t="s">
        <v>139</v>
      </c>
      <c r="I33" s="19">
        <v>1328</v>
      </c>
      <c r="J33" s="17">
        <v>1613.9</v>
      </c>
      <c r="K33" s="19">
        <v>140000000</v>
      </c>
      <c r="L33" s="20">
        <f t="shared" si="0"/>
        <v>86746.39073052852</v>
      </c>
      <c r="M33" s="21">
        <v>16476894.4</v>
      </c>
      <c r="N33" s="19">
        <f t="shared" si="4"/>
        <v>12407.300000000001</v>
      </c>
      <c r="O33" s="22" t="s">
        <v>190</v>
      </c>
      <c r="P33" s="11">
        <f t="shared" si="2"/>
        <v>0.11769210285714286</v>
      </c>
      <c r="Q33" s="12">
        <f t="shared" si="3"/>
        <v>1.2152861445783134</v>
      </c>
    </row>
    <row r="34" spans="1:17" s="23" customFormat="1" ht="11.25">
      <c r="A34" s="14" t="s">
        <v>323</v>
      </c>
      <c r="B34" s="51">
        <v>33</v>
      </c>
      <c r="C34" s="15" t="s">
        <v>112</v>
      </c>
      <c r="D34" s="15" t="s">
        <v>325</v>
      </c>
      <c r="E34" s="17" t="s">
        <v>141</v>
      </c>
      <c r="F34" s="18" t="s">
        <v>155</v>
      </c>
      <c r="G34" s="15" t="s">
        <v>324</v>
      </c>
      <c r="H34" s="17" t="s">
        <v>326</v>
      </c>
      <c r="I34" s="17">
        <v>684</v>
      </c>
      <c r="J34" s="17">
        <v>899.6</v>
      </c>
      <c r="K34" s="19">
        <v>80000000</v>
      </c>
      <c r="L34" s="20">
        <f t="shared" si="0"/>
        <v>88928.4126278346</v>
      </c>
      <c r="M34" s="21">
        <v>8415847.08</v>
      </c>
      <c r="N34" s="19">
        <f t="shared" si="4"/>
        <v>12303.87</v>
      </c>
      <c r="O34" s="22" t="s">
        <v>192</v>
      </c>
      <c r="P34" s="11">
        <f t="shared" si="2"/>
        <v>0.1051980885</v>
      </c>
      <c r="Q34" s="12">
        <f t="shared" si="3"/>
        <v>1.315204678362573</v>
      </c>
    </row>
    <row r="35" spans="1:17" s="23" customFormat="1" ht="11.25">
      <c r="A35" s="14" t="s">
        <v>42</v>
      </c>
      <c r="B35" s="51">
        <v>34</v>
      </c>
      <c r="C35" s="15" t="s">
        <v>112</v>
      </c>
      <c r="D35" s="15" t="s">
        <v>43</v>
      </c>
      <c r="E35" s="17" t="s">
        <v>141</v>
      </c>
      <c r="F35" s="18"/>
      <c r="G35" s="15" t="s">
        <v>44</v>
      </c>
      <c r="H35" s="17" t="s">
        <v>290</v>
      </c>
      <c r="I35" s="17">
        <v>329</v>
      </c>
      <c r="J35" s="17">
        <v>920</v>
      </c>
      <c r="K35" s="19">
        <v>78200000</v>
      </c>
      <c r="L35" s="20">
        <f t="shared" si="0"/>
        <v>85000</v>
      </c>
      <c r="M35" s="21">
        <v>4037511.03</v>
      </c>
      <c r="N35" s="19">
        <f t="shared" si="4"/>
        <v>12272.07</v>
      </c>
      <c r="O35" s="22" t="s">
        <v>186</v>
      </c>
      <c r="P35" s="11">
        <f t="shared" si="2"/>
        <v>0.05163057583120204</v>
      </c>
      <c r="Q35" s="12">
        <f t="shared" si="3"/>
        <v>2.7963525835866263</v>
      </c>
    </row>
    <row r="36" spans="1:17" s="23" customFormat="1" ht="11.25">
      <c r="A36" s="14" t="s">
        <v>119</v>
      </c>
      <c r="B36" s="51">
        <v>36</v>
      </c>
      <c r="C36" s="15" t="s">
        <v>112</v>
      </c>
      <c r="D36" s="15" t="s">
        <v>120</v>
      </c>
      <c r="E36" s="17" t="s">
        <v>141</v>
      </c>
      <c r="F36" s="18" t="s">
        <v>154</v>
      </c>
      <c r="G36" s="15" t="s">
        <v>121</v>
      </c>
      <c r="H36" s="17" t="s">
        <v>139</v>
      </c>
      <c r="I36" s="17">
        <v>987</v>
      </c>
      <c r="J36" s="17">
        <v>1124</v>
      </c>
      <c r="K36" s="19">
        <v>110000000</v>
      </c>
      <c r="L36" s="20">
        <f t="shared" si="0"/>
        <v>97864.76868327401</v>
      </c>
      <c r="M36" s="21">
        <v>13177200.12</v>
      </c>
      <c r="N36" s="19">
        <f t="shared" si="4"/>
        <v>13350.759999999998</v>
      </c>
      <c r="O36" s="22" t="s">
        <v>193</v>
      </c>
      <c r="P36" s="11">
        <f t="shared" si="2"/>
        <v>0.11979272836363636</v>
      </c>
      <c r="Q36" s="12">
        <f t="shared" si="3"/>
        <v>1.138804457953394</v>
      </c>
    </row>
    <row r="37" spans="1:17" s="23" customFormat="1" ht="11.25">
      <c r="A37" s="14" t="s">
        <v>95</v>
      </c>
      <c r="B37" s="51">
        <v>35</v>
      </c>
      <c r="C37" s="15" t="s">
        <v>112</v>
      </c>
      <c r="D37" s="15" t="s">
        <v>96</v>
      </c>
      <c r="E37" s="17" t="s">
        <v>141</v>
      </c>
      <c r="F37" s="18" t="s">
        <v>99</v>
      </c>
      <c r="G37" s="15" t="s">
        <v>97</v>
      </c>
      <c r="H37" s="17" t="s">
        <v>98</v>
      </c>
      <c r="I37" s="17">
        <f>680+124</f>
        <v>804</v>
      </c>
      <c r="J37" s="17">
        <v>726</v>
      </c>
      <c r="K37" s="19">
        <v>72000000</v>
      </c>
      <c r="L37" s="20">
        <f t="shared" si="0"/>
        <v>99173.55371900827</v>
      </c>
      <c r="M37" s="21">
        <f>9173023.2+124</f>
        <v>9173147.2</v>
      </c>
      <c r="N37" s="19">
        <f t="shared" si="4"/>
        <v>11409.387064676615</v>
      </c>
      <c r="O37" s="22" t="s">
        <v>217</v>
      </c>
      <c r="P37" s="11">
        <f t="shared" si="2"/>
        <v>0.1274048222222222</v>
      </c>
      <c r="Q37" s="12">
        <f t="shared" si="3"/>
        <v>0.9029850746268657</v>
      </c>
    </row>
    <row r="38" spans="1:17" s="23" customFormat="1" ht="11.25">
      <c r="A38" s="14" t="s">
        <v>339</v>
      </c>
      <c r="B38" s="51">
        <v>37</v>
      </c>
      <c r="C38" s="15" t="s">
        <v>112</v>
      </c>
      <c r="D38" s="15" t="s">
        <v>340</v>
      </c>
      <c r="E38" s="17" t="s">
        <v>141</v>
      </c>
      <c r="F38" s="18" t="s">
        <v>338</v>
      </c>
      <c r="G38" s="15" t="s">
        <v>90</v>
      </c>
      <c r="H38" s="17" t="s">
        <v>206</v>
      </c>
      <c r="I38" s="17">
        <v>1900</v>
      </c>
      <c r="J38" s="17">
        <v>2011</v>
      </c>
      <c r="K38" s="19">
        <v>201350000</v>
      </c>
      <c r="L38" s="20">
        <f t="shared" si="0"/>
        <v>100124.31626056688</v>
      </c>
      <c r="M38" s="21">
        <v>23320809</v>
      </c>
      <c r="N38" s="19">
        <f t="shared" si="4"/>
        <v>12274.11</v>
      </c>
      <c r="O38" s="22" t="s">
        <v>203</v>
      </c>
      <c r="P38" s="11">
        <f t="shared" si="2"/>
        <v>0.11582224484728085</v>
      </c>
      <c r="Q38" s="12">
        <f t="shared" si="3"/>
        <v>1.058421052631579</v>
      </c>
    </row>
    <row r="39" spans="1:17" s="23" customFormat="1" ht="11.25">
      <c r="A39" s="14" t="s">
        <v>301</v>
      </c>
      <c r="B39" s="51">
        <v>38</v>
      </c>
      <c r="C39" s="15" t="s">
        <v>112</v>
      </c>
      <c r="D39" s="15" t="s">
        <v>303</v>
      </c>
      <c r="E39" s="17" t="s">
        <v>141</v>
      </c>
      <c r="F39" s="18"/>
      <c r="G39" s="15" t="s">
        <v>302</v>
      </c>
      <c r="H39" s="17" t="s">
        <v>137</v>
      </c>
      <c r="I39" s="17">
        <v>561</v>
      </c>
      <c r="J39" s="17">
        <v>1092</v>
      </c>
      <c r="K39" s="19">
        <v>120000000</v>
      </c>
      <c r="L39" s="20">
        <f t="shared" si="0"/>
        <v>109890.10989010989</v>
      </c>
      <c r="M39" s="21">
        <v>7027602.12</v>
      </c>
      <c r="N39" s="19">
        <f t="shared" si="4"/>
        <v>12526.92</v>
      </c>
      <c r="O39" s="22" t="s">
        <v>194</v>
      </c>
      <c r="P39" s="11">
        <f t="shared" si="2"/>
        <v>0.058563351</v>
      </c>
      <c r="Q39" s="12">
        <f t="shared" si="3"/>
        <v>1.946524064171123</v>
      </c>
    </row>
    <row r="40" spans="1:17" s="23" customFormat="1" ht="11.25">
      <c r="A40" s="14" t="s">
        <v>113</v>
      </c>
      <c r="B40" s="51">
        <v>39</v>
      </c>
      <c r="C40" s="15" t="s">
        <v>112</v>
      </c>
      <c r="D40" s="15" t="s">
        <v>114</v>
      </c>
      <c r="E40" s="17" t="s">
        <v>141</v>
      </c>
      <c r="F40" s="18" t="s">
        <v>157</v>
      </c>
      <c r="G40" s="15" t="s">
        <v>115</v>
      </c>
      <c r="H40" s="17" t="s">
        <v>137</v>
      </c>
      <c r="I40" s="17">
        <f>838+68</f>
        <v>906</v>
      </c>
      <c r="J40" s="17">
        <v>1794.1</v>
      </c>
      <c r="K40" s="19">
        <v>200000000</v>
      </c>
      <c r="L40" s="20">
        <f t="shared" si="0"/>
        <v>111476.50632629174</v>
      </c>
      <c r="M40" s="21">
        <f>8576946.76+695981.36</f>
        <v>9272928.12</v>
      </c>
      <c r="N40" s="19">
        <f t="shared" si="4"/>
        <v>10235.019999999999</v>
      </c>
      <c r="O40" s="22" t="s">
        <v>195</v>
      </c>
      <c r="P40" s="11">
        <f t="shared" si="2"/>
        <v>0.04636464059999999</v>
      </c>
      <c r="Q40" s="12">
        <f t="shared" si="3"/>
        <v>1.9802428256070639</v>
      </c>
    </row>
    <row r="41" spans="1:17" s="23" customFormat="1" ht="11.25">
      <c r="A41" s="14" t="s">
        <v>335</v>
      </c>
      <c r="B41" s="51">
        <v>40</v>
      </c>
      <c r="C41" s="15" t="s">
        <v>112</v>
      </c>
      <c r="D41" s="16" t="s">
        <v>337</v>
      </c>
      <c r="E41" s="17" t="s">
        <v>141</v>
      </c>
      <c r="F41" s="18" t="s">
        <v>331</v>
      </c>
      <c r="G41" s="15" t="s">
        <v>336</v>
      </c>
      <c r="H41" s="17" t="s">
        <v>51</v>
      </c>
      <c r="I41" s="17">
        <v>830</v>
      </c>
      <c r="J41" s="17">
        <v>1032.6</v>
      </c>
      <c r="K41" s="19">
        <v>125151120</v>
      </c>
      <c r="L41" s="20">
        <f t="shared" si="0"/>
        <v>121200.00000000001</v>
      </c>
      <c r="M41" s="21">
        <v>9609092.6</v>
      </c>
      <c r="N41" s="19">
        <f t="shared" si="4"/>
        <v>11577.22</v>
      </c>
      <c r="O41" s="22" t="s">
        <v>205</v>
      </c>
      <c r="P41" s="11">
        <f t="shared" si="2"/>
        <v>0.07677991695160219</v>
      </c>
      <c r="Q41" s="12">
        <f t="shared" si="3"/>
        <v>1.2440963855421685</v>
      </c>
    </row>
    <row r="42" spans="1:17" s="23" customFormat="1" ht="12" thickBot="1">
      <c r="A42" s="42" t="s">
        <v>319</v>
      </c>
      <c r="B42" s="52">
        <v>41</v>
      </c>
      <c r="C42" s="43" t="s">
        <v>112</v>
      </c>
      <c r="D42" s="43" t="s">
        <v>322</v>
      </c>
      <c r="E42" s="44" t="s">
        <v>141</v>
      </c>
      <c r="F42" s="45" t="s">
        <v>321</v>
      </c>
      <c r="G42" s="43" t="s">
        <v>320</v>
      </c>
      <c r="H42" s="44" t="s">
        <v>290</v>
      </c>
      <c r="I42" s="46">
        <v>1778</v>
      </c>
      <c r="J42" s="44">
        <v>2895</v>
      </c>
      <c r="K42" s="46">
        <v>355000000</v>
      </c>
      <c r="L42" s="47">
        <f t="shared" si="0"/>
        <v>122625.2158894646</v>
      </c>
      <c r="M42" s="48">
        <v>23925817.02</v>
      </c>
      <c r="N42" s="46">
        <f t="shared" si="4"/>
        <v>13456.59</v>
      </c>
      <c r="O42" s="49" t="s">
        <v>202</v>
      </c>
      <c r="P42" s="13">
        <f t="shared" si="2"/>
        <v>0.06739666766197183</v>
      </c>
      <c r="Q42" s="50">
        <f t="shared" si="3"/>
        <v>1.6282339707536557</v>
      </c>
    </row>
    <row r="44" spans="13:14" ht="11.25">
      <c r="M44" s="1"/>
      <c r="N44" s="1"/>
    </row>
    <row r="45" spans="13:14" ht="11.25">
      <c r="M45" s="1"/>
      <c r="N45" s="1"/>
    </row>
    <row r="46" spans="13:14" ht="11.25">
      <c r="M46" s="1"/>
      <c r="N46" s="1"/>
    </row>
    <row r="47" spans="13:14" ht="11.25">
      <c r="M47" s="1"/>
      <c r="N47" s="1"/>
    </row>
    <row r="48" spans="13:14" ht="11.25">
      <c r="M48" s="1"/>
      <c r="N48" s="1"/>
    </row>
    <row r="49" spans="13:14" ht="11.25">
      <c r="M49" s="1"/>
      <c r="N49" s="1"/>
    </row>
    <row r="50" spans="13:14" ht="11.25">
      <c r="M50" s="1"/>
      <c r="N50" s="1"/>
    </row>
    <row r="51" spans="13:14" ht="11.25">
      <c r="M51" s="1"/>
      <c r="N51" s="1"/>
    </row>
  </sheetData>
  <autoFilter ref="A1:Q42"/>
  <hyperlinks>
    <hyperlink ref="A31" r:id="rId1" display="https://www.avito.ru/kazan/kommercheskaya_nedvizhimost/prodam_torgovoe_pomeschenie_1614.1_m_600071669"/>
    <hyperlink ref="A13" r:id="rId2" display="https://www.avito.ru/kazan/kommercheskaya_nedvizhimost/v_tsentre_novoe_zdanie_s_remontom_po_60tys_za_1m_783724499"/>
    <hyperlink ref="A25" r:id="rId3" display="https://www.avito.ru/kazan/kommercheskaya_nedvizhimost/prodam_ofisnoe_pomeschenie_1807_m_788536654"/>
    <hyperlink ref="A15" r:id="rId4" display="https://www.avito.ru/kazan/kommercheskaya_nedvizhimost/ofisnoe_pomeschenie_841_m_788409594"/>
    <hyperlink ref="A5" r:id="rId5" display="https://www.avito.ru/kazan/kommercheskaya_nedvizhimost/detskiy_sad_3308_m_zhk_izumrudnyy_gorod_786216046"/>
    <hyperlink ref="A24" r:id="rId6" display="https://www.avito.ru/kazan/kommercheskaya_nedvizhimost/pomeschenie_svobodnogo_naznacheniya_326_m_769093586"/>
    <hyperlink ref="A29" r:id="rId7" display="https://www.avito.ru/kazan/kommercheskaya_nedvizhimost/prodayu_biznes-tsentr_karetnyy_dvor_772339843"/>
    <hyperlink ref="A18" r:id="rId8" display="https://www.avito.ru/kazan/kommercheskaya_nedvizhimost/torgovye_pomescheniya_i_ofisnye_-_4060_m_713217665"/>
    <hyperlink ref="A7" r:id="rId9" display="https://www.avito.ru/kazan/kommercheskaya_nedvizhimost/ofisnoe_pomeschenie_808_m_362762205"/>
    <hyperlink ref="A39" r:id="rId10" display="https://www.avito.ru/kazan/kommercheskaya_nedvizhimost/ofisnoe_pomeschenie_1092_m_786681152"/>
    <hyperlink ref="A35" r:id="rId11" display="https://www.avito.ru/kazan/kommercheskaya_nedvizhimost/ofisnoe_pomeschenie_920_m_714812863"/>
    <hyperlink ref="A30" r:id="rId12" display="https://www.avito.ru/kazan/kommercheskaya_nedvizhimost/zdanie_600_m_na_uchastke_10_sotok_706790214"/>
    <hyperlink ref="A2" r:id="rId13" display="https://www.avito.ru/kazan/kommercheskaya_nedvizhimost/pomeschenie_svobodnogo_naznacheniya_720_m_745736753"/>
    <hyperlink ref="A14" r:id="rId14" display="https://www.avito.ru/kazan/kommercheskaya_nedvizhimost/osobnyak_v_tsentre_goroda_767329361"/>
    <hyperlink ref="A3" r:id="rId15" display="https://www.avito.ru/kazan/kommercheskaya_nedvizhimost/prodam_ofisnoe_pomeschenie_600.2_m_768286699"/>
    <hyperlink ref="A27" r:id="rId16" display="https://www.avito.ru/kazan/kommercheskaya_nedvizhimost/prodam_torgovoe_pomeschenie_700_m_548487239"/>
    <hyperlink ref="A11" r:id="rId17" display="https://www.avito.ru/kazan/kommercheskaya_nedvizhimost/pomeschenie_svobodnogo_naznacheniya_1216_m_466225328"/>
    <hyperlink ref="A4" r:id="rId18" display="https://www.avito.ru/kazan/kommercheskaya_nedvizhimost/prodam_pomeschenie_svobodnogo_naznacheniya_1754_m_637283380"/>
    <hyperlink ref="A28" r:id="rId19" display="https://www.avito.ru/kazan/kommercheskaya_nedvizhimost/prodam_pomeschenie_svobodnogo_naznacheniya_2022.8_m_616171629"/>
    <hyperlink ref="A26" r:id="rId20" display="https://www.avito.ru/kazan/kommercheskaya_nedvizhimost/prodam_pomeschenie_svobodnogo_naznacheniya_918_m_583174921"/>
    <hyperlink ref="A6" r:id="rId21" display="https://www.avito.ru/kazan/kommercheskaya_nedvizhimost/torgovoe_pomeschenie_tk_vostochnyy_1445_m_763908957"/>
    <hyperlink ref="A23" r:id="rId22" display="https://www.avito.ru/kazan/kommercheskaya_nedvizhimost/torgovyy_dom_550_m_745568685"/>
    <hyperlink ref="A16" r:id="rId23" display="https://www.avito.ru/kazan/kommercheskaya_nedvizhimost/gostinitsa_400_m_703086256"/>
    <hyperlink ref="A32" r:id="rId24" display="https://www.avito.ru/kazan/kommercheskaya_nedvizhimost/proodaetsya_ofisnoe_zdanie_727_kv._m_602151679"/>
    <hyperlink ref="A42" r:id="rId25" display="https://www.avito.ru/kazan/kommercheskaya_nedvizhimost/prodaetsya_gotovyy_biznes_-_zdanie_s_arendatorami_602153941"/>
    <hyperlink ref="A34" r:id="rId26" display="https://www.avito.ru/kazan/kommercheskaya_nedvizhimost/prodam_pomeschenie_svobodnogo_naznacheniya_899.6_m_643417101"/>
    <hyperlink ref="A20" r:id="rId27" display="https://www.avito.ru/kazan/kommercheskaya_nedvizhimost/prodam_pomeschenie_svobodnogo_naznacheniya_1743_m_643417104"/>
    <hyperlink ref="A10" r:id="rId28" display="https://www.avito.ru/kazan/kommercheskaya_nedvizhimost/otdelno_stoyaschee_zdanie_800_m_728007905"/>
    <hyperlink ref="A41" r:id="rId29" display="https://www.avito.ru/kazan/kommercheskaya_nedvizhimost/pomeschenie_svobodnogo_naznacheniya_1033_m_671316051"/>
    <hyperlink ref="A38" r:id="rId30" display="https://www.avito.ru/kazan/kommercheskaya_nedvizhimost/ofisnoe_pomeschenie_2011_m_779483612"/>
    <hyperlink ref="A21" r:id="rId31" display="https://www.avito.ru/kazan/kommercheskaya_nedvizhimost/prodam_ofisnoe_pomeschenie_1138kv._m_703014232"/>
    <hyperlink ref="A37" r:id="rId32" display="https://www.avito.ru/kazan/kommercheskaya_nedvizhimost/pomeschenie_svobodnogo_naznacheniya_726_m_703469057"/>
    <hyperlink ref="A12" r:id="rId33" display="https://www.avito.ru/kazan/kommercheskaya_nedvizhimost/pomeschenie_svobodnogo_naznacheniya_1032_m_698312484"/>
  </hyperlinks>
  <printOptions/>
  <pageMargins left="0.75" right="0.75" top="1" bottom="1" header="0.5" footer="0.5"/>
  <pageSetup horizontalDpi="200" verticalDpi="200" orientation="portrait" paperSize="9" r:id="rId35"/>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LadaSedan</cp:lastModifiedBy>
  <dcterms:created xsi:type="dcterms:W3CDTF">1996-10-08T23:32:33Z</dcterms:created>
  <dcterms:modified xsi:type="dcterms:W3CDTF">2016-06-05T09:43:41Z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