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3"/>
  </bookViews>
  <sheets>
    <sheet name="ЗУ торг-оф" sheetId="1" r:id="rId1"/>
    <sheet name="ЗДАНИЯ торг-оф" sheetId="2" r:id="rId2"/>
    <sheet name="ЗУ произв-скл" sheetId="3" r:id="rId3"/>
    <sheet name="ЗДАНИЯ прозв-скл" sheetId="4" r:id="rId4"/>
  </sheets>
  <definedNames>
    <definedName name="_xlnm._FilterDatabase" localSheetId="3" hidden="1">'ЗДАНИЯ прозв-скл'!$A$1:$P$1</definedName>
    <definedName name="_xlnm._FilterDatabase" localSheetId="1" hidden="1">'ЗДАНИЯ торг-оф'!$A$1:$R$21</definedName>
  </definedNames>
  <calcPr fullCalcOnLoad="1"/>
</workbook>
</file>

<file path=xl/sharedStrings.xml><?xml version="1.0" encoding="utf-8"?>
<sst xmlns="http://schemas.openxmlformats.org/spreadsheetml/2006/main" count="665" uniqueCount="335">
  <si>
    <t>Наб.Челны</t>
  </si>
  <si>
    <t>Новый Город</t>
  </si>
  <si>
    <t>https://www.avito.ru/naberezhnye_chelny/zemelnye_uchastki/uchastok_3_sot._promnaznacheniya_527910583</t>
  </si>
  <si>
    <t>по улице Шамиля Усманова, в районе жилого дома 31-02/1</t>
  </si>
  <si>
    <t>https://www.avito.ru/naberezhnye_chelny/zemelnye_uchastki/uchastok_3.7_sot._promnaznacheniya_562629253</t>
  </si>
  <si>
    <t>возле дома 48/11 на пр-т Чулман</t>
  </si>
  <si>
    <t>собств.</t>
  </si>
  <si>
    <t>https://www.avito.ru/naberezhnye_chelny/zemelnye_uchastki/uchastok_4.4_sot._promnaznacheniya_572154128</t>
  </si>
  <si>
    <t>в районе жилого дома 31/03</t>
  </si>
  <si>
    <t>https://www.avito.ru/naberezhnye_chelny/zemelnye_uchastki/uchastok_6_sot._promnaznacheniya_495230452</t>
  </si>
  <si>
    <t>в районе 53 комплекса</t>
  </si>
  <si>
    <t>https://www.avito.ru/naberezhnye_chelny/zemelnye_uchastki/uchastok_6_sot._promnaznacheniya_230622299</t>
  </si>
  <si>
    <t>В 30-м комплексе</t>
  </si>
  <si>
    <t>https://www.avito.ru/naberezhnye_chelny/zemelnye_uchastki/uchastok_6_sot._promnaznacheniya_538036076</t>
  </si>
  <si>
    <t>В центре города по Московскому проспекту, первая линия</t>
  </si>
  <si>
    <t>https://www.avito.ru/naberezhnye_chelny/zemelnye_uchastki/uchastok_7_sot._promnaznacheniya_521522961</t>
  </si>
  <si>
    <t>пр. Мира, в районе жилого дома 28/02</t>
  </si>
  <si>
    <t>https://www.avito.ru/naberezhnye_chelny/zemelnye_uchastki/uchastok_7.3_sot._promnaznacheniya_489396950</t>
  </si>
  <si>
    <t>на улице Шамиля Усманова на пересечении с улицей 60 летия Победы</t>
  </si>
  <si>
    <t>аренда 13 лет</t>
  </si>
  <si>
    <t>https://www.avito.ru/naberezhnye_chelny/zemelnye_uchastki/uchastok_7.5_sot._promnaznacheniya_216047301</t>
  </si>
  <si>
    <t>в 26 комплексе</t>
  </si>
  <si>
    <t>Аренда 5 лет</t>
  </si>
  <si>
    <t>https://www.avito.ru/naberezhnye_chelny/zemelnye_uchastki/uchastok_8_sot._promnaznacheniya_510099854</t>
  </si>
  <si>
    <t>по проспекту Мира в районе дома 28/02</t>
  </si>
  <si>
    <t>https://www.avito.ru/naberezhnye_chelny/zemelnye_uchastki/uchastok_8.6_sot._promnaznacheniya_556474230</t>
  </si>
  <si>
    <t>между 26/14 и детской поликлиникой</t>
  </si>
  <si>
    <t>2-я линия</t>
  </si>
  <si>
    <t>земельный участок</t>
  </si>
  <si>
    <t>https://www.avito.ru/naberezhnye_chelny/zemelnye_uchastki/uchastok_9_sot._promnaznacheniya_514809740</t>
  </si>
  <si>
    <t>https://www.avito.ru/naberezhnye_chelny/zemelnye_uchastki/uchastok_9_sot._promnaznacheniya_383059699</t>
  </si>
  <si>
    <t>Район дома 51/04</t>
  </si>
  <si>
    <t>1-я линия</t>
  </si>
  <si>
    <t>Аренда на 3 года</t>
  </si>
  <si>
    <t>https://www.avito.ru/naberezhnye_chelny/zemelnye_uchastki/uchastok_9_sot._promnaznacheniya_543911146</t>
  </si>
  <si>
    <t>в 26 комплексе, за детской поликлиникой.</t>
  </si>
  <si>
    <t>https://www.avito.ru/naberezhnye_chelny/kommercheskaya_nedvizhimost/torgovoe_pomeschenie_900_m_543391981</t>
  </si>
  <si>
    <t>26 к-кс</t>
  </si>
  <si>
    <t>https://www.avito.ru/naberezhnye_chelny/zemelnye_uchastki/uchastok_9_sot._promnaznacheniya_429657112</t>
  </si>
  <si>
    <t>Первая линия в 51 к-се на пересечении пр. Сююмбике и пр. Яшьлек</t>
  </si>
  <si>
    <t>https://www.avito.ru/naberezhnye_chelny/zemelnye_uchastki/uchastok_18_sot._promnaznacheniya_552789562</t>
  </si>
  <si>
    <t>https://www.avito.ru/naberezhnye_chelny/zemelnye_uchastki/uchastok_19_sot._promnaznacheniya_541057363</t>
  </si>
  <si>
    <t>по улице Раскольникова</t>
  </si>
  <si>
    <t>https://www.avito.ru/naberezhnye_chelny/zemelnye_uchastki/uchastok_28_sot._promnaznacheniya_500530017</t>
  </si>
  <si>
    <t>25 микрорайон, по бульвару им. Галиаскара Камала</t>
  </si>
  <si>
    <t>https://www.avito.ru/naberezhnye_chelny/zemelnye_uchastki/uchastok_28_sot._promnaznacheniya_546693694</t>
  </si>
  <si>
    <t>в районе 110 универсама по ул. Г. Камала</t>
  </si>
  <si>
    <t>https://www.avito.ru/naberezhnye_chelny/zemelnye_uchastki/uchastok_34_sot._promnaznacheniya_540369539</t>
  </si>
  <si>
    <t xml:space="preserve">пр. Чулман,(бывший Акватория) </t>
  </si>
  <si>
    <t>для строительства административно-офисного здания</t>
  </si>
  <si>
    <t>под строительство 2х этажного здания</t>
  </si>
  <si>
    <t>для строительства здания оздоровительно-бытового назначения</t>
  </si>
  <si>
    <t>под ТЦ</t>
  </si>
  <si>
    <t>под магазин, офисы, торговый центр и др.</t>
  </si>
  <si>
    <t>для размещения офисных зданий делового и коммерческого назначения</t>
  </si>
  <si>
    <t>под торговый центр</t>
  </si>
  <si>
    <t>под капитальное строительство торгово офисного назначения</t>
  </si>
  <si>
    <t>для торгового центра, магазина, офисов, медицинского центра и т.д.</t>
  </si>
  <si>
    <t>Под 2-х этажный ТЦ</t>
  </si>
  <si>
    <t>под строительство Торгового дома и гостевой автостоянки</t>
  </si>
  <si>
    <t>под строительство объекта бытового обслуживания</t>
  </si>
  <si>
    <t>под строительство магазина</t>
  </si>
  <si>
    <t>под ТЦ, офисы, фитнес клуб</t>
  </si>
  <si>
    <t>под магазин</t>
  </si>
  <si>
    <t>под Автомойку</t>
  </si>
  <si>
    <t>для размещения объектов физической культуры и спорта (спортивный фитнес-зал с гостевой стоянкой (экопарковка).</t>
  </si>
  <si>
    <t>под строительство банного комплекса</t>
  </si>
  <si>
    <t>под гостиницу</t>
  </si>
  <si>
    <t>Район города</t>
  </si>
  <si>
    <t>Адрес</t>
  </si>
  <si>
    <t>Назначение участка</t>
  </si>
  <si>
    <t>Площадь ЗУ, кв.м.</t>
  </si>
  <si>
    <t>Вид прав</t>
  </si>
  <si>
    <t>Цена продажи, кв.м.</t>
  </si>
  <si>
    <t>Минимальное значение</t>
  </si>
  <si>
    <t>Максимальное значение</t>
  </si>
  <si>
    <t>Среднее значение</t>
  </si>
  <si>
    <t>Уд.цена, руб./кв.м.</t>
  </si>
  <si>
    <t>Скорр. уд. цена, руб./кв.м.</t>
  </si>
  <si>
    <t>Населенный пункт</t>
  </si>
  <si>
    <t>аренда</t>
  </si>
  <si>
    <t>пр.Автозаводский, Рядом находится Торговый дом "Октябрьское" (Универсам №110).</t>
  </si>
  <si>
    <t>Земельные участки под торгово-офисную застройку (Новый Город, на 1-й линии)</t>
  </si>
  <si>
    <t>https://www.avito.ru/naberezhnye_chelny/zemelnye_uchastki/uchastok_21_sot._promnaznacheniya_557305692</t>
  </si>
  <si>
    <t>за ТЦ "Меркурий"</t>
  </si>
  <si>
    <t>https://www.avito.ru/naberezhnye_chelny/zemelnye_uchastki/uchastok_4_sot._promnaznacheniya_546345127</t>
  </si>
  <si>
    <t>в 25 к-се</t>
  </si>
  <si>
    <t>https://www.avito.ru/naberezhnye_chelny/zemelnye_uchastki/uchastok_8.6_sot._promnaznacheniya_552515133</t>
  </si>
  <si>
    <t>в 26 к-се за поликлиниками (детской и взрослой) около жилых домов.</t>
  </si>
  <si>
    <t>Земельные участки под торгово-офисную застройку (Новый Город, на 2-й линии)</t>
  </si>
  <si>
    <t>https://www.avito.ru/naberezhnye_chelny/zemelnye_uchastki/uchastok_5_sot._promnaznacheniya_559194951</t>
  </si>
  <si>
    <t>ГЭС</t>
  </si>
  <si>
    <t>проспект Мусы Джалиля, в районе дома №55</t>
  </si>
  <si>
    <t>https://www.avito.ru/naberezhnye_chelny/zemelnye_uchastki/uchastok_8.6_ga_promnaznacheniya_551686776</t>
  </si>
  <si>
    <t>Элеваторная Гора</t>
  </si>
  <si>
    <t>ул.Лермонтова, 35 А</t>
  </si>
  <si>
    <t>https://www.avito.ru/naberezhnye_chelny/zemelnye_uchastki/uchastok_40_sot._promnaznacheniya_492585146</t>
  </si>
  <si>
    <t>Орловка</t>
  </si>
  <si>
    <t>в районе ЧелныГорСтроя</t>
  </si>
  <si>
    <t>Земельные участки под торгово-офисную застройку (ГЭС, ЗЯБ, Орловка и проч.)</t>
  </si>
  <si>
    <t>для коммерческого использования</t>
  </si>
  <si>
    <t>под торгово-административное здание</t>
  </si>
  <si>
    <t>Красная линия</t>
  </si>
  <si>
    <t>Объект</t>
  </si>
  <si>
    <t>Этажность</t>
  </si>
  <si>
    <t>S помещ, кв.м.</t>
  </si>
  <si>
    <t>S зу, кв.м.</t>
  </si>
  <si>
    <t>Права на ЗУ</t>
  </si>
  <si>
    <t>Цена, руб.</t>
  </si>
  <si>
    <t>Уд. цена, руб./кв.м.</t>
  </si>
  <si>
    <t>Плотность застройки, %</t>
  </si>
  <si>
    <t>УЦ зу, руб./кв.м.</t>
  </si>
  <si>
    <t>Цена ЗУ, руб.</t>
  </si>
  <si>
    <t>Доля ЗУ в ЕОН, %</t>
  </si>
  <si>
    <t>https://www.avito.ru/naberezhnye_chelny/kommercheskaya_nedvizhimost/pomeschenie_130_kv._m._i_zemelnyy_uchastok_553_kv._m_181108162</t>
  </si>
  <si>
    <t>улица 40 лет Победы, 59 (53/39А)</t>
  </si>
  <si>
    <t>здание свободного назначения</t>
  </si>
  <si>
    <t>1 эт</t>
  </si>
  <si>
    <t>https://www.avito.ru/naberezhnye_chelny/kommercheskaya_nedvizhimost/torgovoe_pomeschenie_900_m_519066506</t>
  </si>
  <si>
    <t xml:space="preserve"> 7-й комплекс. Мира 24а</t>
  </si>
  <si>
    <t>торговый центр</t>
  </si>
  <si>
    <t>4 эт</t>
  </si>
  <si>
    <t>https://www.avito.ru/naberezhnye_chelny/zemelnye_uchastki/uchastok_11.6_sot._promnaznacheniya_546781104</t>
  </si>
  <si>
    <t>53 комплекс</t>
  </si>
  <si>
    <t>отдельно стоящее здание. Свободного назначения</t>
  </si>
  <si>
    <t>https://www.avito.ru/naberezhnye_chelny/kommercheskaya_nedvizhimost/torgovoe_pomeschenie_270_m_556432190</t>
  </si>
  <si>
    <t>Ул. Центральная</t>
  </si>
  <si>
    <t>торгово-офисное здание</t>
  </si>
  <si>
    <t>2 эт</t>
  </si>
  <si>
    <t>долгоср.аренда</t>
  </si>
  <si>
    <t>https://www.avito.ru/naberezhnye_chelny/kommercheskaya_nedvizhimost/prodam_kommercheskuyu_nedvizhimost_ulitsa_druzhby_nar_82015955</t>
  </si>
  <si>
    <t>Улица Дружбы Народов, 4 (56/11а)</t>
  </si>
  <si>
    <t>https://www.avito.ru/naberezhnye_chelny/kommercheskaya_nedvizhimost/pomeschenie_svobodnogo_naznacheniya_1353_m_427268727</t>
  </si>
  <si>
    <t>ЗЯБ</t>
  </si>
  <si>
    <t>улица Комарова, 28</t>
  </si>
  <si>
    <t>Нежилое здание, склады</t>
  </si>
  <si>
    <t>https://www.avito.ru/naberezhnye_chelny/kommercheskaya_nedvizhimost/prodam_kommercheskuyu_nedvizhimost_gotovyy_biznes_124403510</t>
  </si>
  <si>
    <t>ул. 40 лет Победы, д.55А (53/11), рядом с Автозаводским рынком</t>
  </si>
  <si>
    <t>https://www.avito.ru/naberezhnye_chelny/kommercheskaya_nedvizhimost/torgovoe_pomeschenie_243_m_528990341</t>
  </si>
  <si>
    <t>пр.Р.Беляева 25а</t>
  </si>
  <si>
    <t>торговое здание</t>
  </si>
  <si>
    <t>https://www.avito.ru/naberezhnye_chelny/kommercheskaya_nedvizhimost/torgovoe_pomeschenie_580_m_550638093</t>
  </si>
  <si>
    <t>пр. М. Джалиля</t>
  </si>
  <si>
    <t>Нежилое здание - магазин, теплообменник</t>
  </si>
  <si>
    <t>1 эт+цок</t>
  </si>
  <si>
    <t>https://www.avito.ru/naberezhnye_chelny/kommercheskaya_nedvizhimost/torgovoe_pomeschenie_1000_m_553792899</t>
  </si>
  <si>
    <t>9-й комплекс, 5а / Мусы Джалиля проспект, 47а</t>
  </si>
  <si>
    <t>https://www.avito.ru/naberezhnye_chelny/kommercheskaya_nedvizhimost/pomeschenie_svobodnogo_naznacheniya_334.4_m_570856140</t>
  </si>
  <si>
    <t>Сармановский тракт, д. 6А (19/19А)</t>
  </si>
  <si>
    <t>https://www.avito.ru/naberezhnye_chelny/kommercheskaya_nedvizhimost/zdanie_svobodnnogo_naznacheniya._novoe_543420604</t>
  </si>
  <si>
    <t>19/27</t>
  </si>
  <si>
    <t>3 эт+цок</t>
  </si>
  <si>
    <t>https://www.avito.ru/naberezhnye_chelny/kommercheskaya_nedvizhimost/torgovyy_tsentr_kamilla_prodam_s-469_m_571777442</t>
  </si>
  <si>
    <t>Шамиля Усманова 136 А</t>
  </si>
  <si>
    <t>https://www.avito.ru/naberezhnye_chelny/kommercheskaya_nedvizhimost/prodam_kommercheskuyu_nedvizhimost_gotovyy_biznes_541026914</t>
  </si>
  <si>
    <t>Пр. Московский 138 А</t>
  </si>
  <si>
    <t>2 эт+цок</t>
  </si>
  <si>
    <t>https://www.avito.ru/naberezhnye_chelny/kommercheskaya_nedvizhimost/torgovoe_pomeschenie_860_m_563173569</t>
  </si>
  <si>
    <t>ул. Хади Такташа,10</t>
  </si>
  <si>
    <t>3 эт</t>
  </si>
  <si>
    <t>https://www.avito.ru/naberezhnye_chelny/kommercheskaya_nedvizhimost/torgovyy_tsentr_magnit_-prodam_2etazha_s-876_m_571811134</t>
  </si>
  <si>
    <t>Проспект Московский 181А</t>
  </si>
  <si>
    <t>https://www.avito.ru/naberezhnye_chelny/kommercheskaya_nedvizhimost/torgovoe_pomeschenie_1112_m_570862554</t>
  </si>
  <si>
    <t>Ул.Ш.Усманова,д.127а</t>
  </si>
  <si>
    <t>y = 15789,74x-0,10</t>
  </si>
  <si>
    <t>https://www.avito.ru/naberezhnye_chelny/zemelnye_uchastki/uchastok_8.5_ga_promnaznacheniya_559706132</t>
  </si>
  <si>
    <t>на трассе М7</t>
  </si>
  <si>
    <t>Орловское кольцо</t>
  </si>
  <si>
    <t>https://www.avito.ru/naberezhnye_chelny/zemelnye_uchastki/uchastok_5.2_ga_promnaznacheniya_534898611</t>
  </si>
  <si>
    <t>Промкомзона</t>
  </si>
  <si>
    <t>на 1 автодороге (М7), возле ТД Жилище напротив 19 к-са (ЗЯБ).</t>
  </si>
  <si>
    <t>https://www.avito.ru/naberezhnye_chelny/zemelnye_uchastki/uchastok_1.9_ga_promnaznacheniya_294189464</t>
  </si>
  <si>
    <t>между автодорогой № I и автодорогой № VII</t>
  </si>
  <si>
    <t>собств</t>
  </si>
  <si>
    <t>https://www.avito.ru/naberezhnye_chelny/zemelnye_uchastki/uchastok_2.61_ga_promnaznacheniya_521810570</t>
  </si>
  <si>
    <t>https://www.avito.ru/naberezhnye_chelny/zemelnye_uchastki/uchastok_1.5_ga_promnaznacheniya_372947104</t>
  </si>
  <si>
    <t>Промзона Камаз</t>
  </si>
  <si>
    <t>рядом с кирпичным заводом</t>
  </si>
  <si>
    <t>Земля под пром объекты</t>
  </si>
  <si>
    <t>https://www.avito.ru/naberezhnye_chelny/zemelnye_uchastki/uchastok_1.2_ga_promnaznacheniya_470156054</t>
  </si>
  <si>
    <t>Промкомзона ОАО Камаза</t>
  </si>
  <si>
    <t>в районе кирпичного завода</t>
  </si>
  <si>
    <t>https://www.avito.ru/naberezhnye_chelny/zemelnye_uchastki/uchastok_1.25_ga_promnaznacheniya_550490525</t>
  </si>
  <si>
    <t>за ОАО"Ремдизель"1 автодорога (фед.трасса М7 ) на против МУП"Горсвет"</t>
  </si>
  <si>
    <t>https://www.avito.ru/naberezhnye_chelny/zemelnye_uchastki/uchastok_70_sot._promnaznacheniya_458211666</t>
  </si>
  <si>
    <t>между ул. Моторная и проездом Тозелеш (рядом ТТС)</t>
  </si>
  <si>
    <t>Аренда до 2018 года</t>
  </si>
  <si>
    <t>https://www.avito.ru/naberezhnye_chelny/zemelnye_uchastki/uchastok_100_sot._promnaznacheniya_561403074</t>
  </si>
  <si>
    <t>От федеральной трассы M5 800 метров также 10 минут езды до центра города</t>
  </si>
  <si>
    <t>https://www.avito.ru/naberezhnye_chelny/zemelnye_uchastki/uchastok_3.85_ga_promnaznacheniya_555571971</t>
  </si>
  <si>
    <t>ПК Камский</t>
  </si>
  <si>
    <t>https://www.avito.ru/naberezhnye_chelny/zemelnye_uchastki/uchastok_100_sot._promnaznacheniya_503224218</t>
  </si>
  <si>
    <t>между автодорогой №I и автодорогой №VII</t>
  </si>
  <si>
    <t>https://www.avito.ru/naberezhnye_chelny/zemelnye_uchastki/uchastok_3.83_ga_promnaznacheniya_559849133</t>
  </si>
  <si>
    <t>недалеко от орловского кольца (по Мензелинской трассе, не доезжая кладбища)</t>
  </si>
  <si>
    <t>Земельный участок</t>
  </si>
  <si>
    <t>https://www.avito.ru/naberezhnye_chelny/zemelnye_uchastki/uchastok_70_sot._promnaznacheniya_541030803</t>
  </si>
  <si>
    <t>между улицей Моторная и проездом Тозелеш (рядом ТТС)</t>
  </si>
  <si>
    <t>https://www.avito.ru/naberezhnye_chelny/zemelnye_uchastki/uchastok_1.6_ga_promnaznacheniya_466270695</t>
  </si>
  <si>
    <t>Промкомзона ОАО Камаз</t>
  </si>
  <si>
    <t>в границах пересечения автодорог VII и VIII, рядом с кирпичным заводом</t>
  </si>
  <si>
    <t>https://www.avito.ru/naberezhnye_chelny/zemelnye_uchastki/uchastok_100_sot._promnaznacheniya_451104059</t>
  </si>
  <si>
    <t>на кольце Кузнечного завода, по адресу: промышленно-коммунальная зона ОАО КАМАЗ, границы пересечения автодорог VI-VII</t>
  </si>
  <si>
    <t>https://www.avito.ru/naberezhnye_chelny/zemelnye_uchastki/uchastok_1.32_ga_promnaznacheniya_501074419</t>
  </si>
  <si>
    <t>Стройбаза</t>
  </si>
  <si>
    <t>Аренда на 5 лет</t>
  </si>
  <si>
    <t>https://www.avito.ru/naberezhnye_chelny/zemelnye_uchastki/uchastok_1.1_ga_promnaznacheniya_506980866</t>
  </si>
  <si>
    <t>по трассе М-7 в районе орловского кольца</t>
  </si>
  <si>
    <t>https://www.avito.ru/naberezhnye_chelny/zemelnye_uchastki/uchastok_1.6_ga_promnaznacheniya_454974531</t>
  </si>
  <si>
    <t>в границах пересечения автодорог VII и VIII (в районе кузнечного кольца, до кирпичного завода).</t>
  </si>
  <si>
    <t>https://www.avito.ru/naberezhnye_chelny/zemelnye_uchastki/uchastok_70_sot._promnaznacheniya_536189537</t>
  </si>
  <si>
    <t>между улицей Моторная и проездом Тозелеш</t>
  </si>
  <si>
    <t>https://www.avito.ru/naberezhnye_chelny/zemelnye_uchastki/uchastok_55_sot._promnaznacheniya_542582291</t>
  </si>
  <si>
    <t>https://www.avito.ru/naberezhnye_chelny/zemelnye_uchastki/uchastok_45_sot._promnaznacheniya_565750095</t>
  </si>
  <si>
    <t>БСИ</t>
  </si>
  <si>
    <t>https://www.avito.ru/naberezhnye_chelny/zemelnye_uchastki/uchastok_41_sot._promnaznacheniya_546172023</t>
  </si>
  <si>
    <t>https://www.avito.ru/naberezhnye_chelny/zemelnye_uchastki/uchastok_1.2_ga_promnaznacheniya_502131768</t>
  </si>
  <si>
    <t>Стройбаза-8</t>
  </si>
  <si>
    <t>в направлении федеральной трассы М7, за базой нпо "Иншаат"</t>
  </si>
  <si>
    <t>https://www.avito.ru/naberezhnye_chelny/zemelnye_uchastki/uchastok_61_sot._promnaznacheniya_569469309</t>
  </si>
  <si>
    <t>проезд Тозелеш</t>
  </si>
  <si>
    <t>https://www.avito.ru/naberezhnye_chelny/zemelnye_uchastki/uchastok_1.01_ga_promnaznacheniya_481633122</t>
  </si>
  <si>
    <t>По Мензелинскому тракту в черте города напротив "индустриального парка"</t>
  </si>
  <si>
    <t>https://www.avito.ru/naberezhnye_chelny/zemelnye_uchastki/uchastok_83_sot._promnaznacheniya_554968207</t>
  </si>
  <si>
    <t>по Мензелинскому тракту</t>
  </si>
  <si>
    <t>Аренда</t>
  </si>
  <si>
    <t>https://www.avito.ru/naberezhnye_chelny/zemelnye_uchastki/uchastok_28_sot._promnaznacheniya_526440422</t>
  </si>
  <si>
    <t>в аренде</t>
  </si>
  <si>
    <t>https://www.avito.ru/naberezhnye_chelny/zemelnye_uchastki/uchastok_30_sot._promnaznacheniya_572081808</t>
  </si>
  <si>
    <t>ТЭЦ</t>
  </si>
  <si>
    <t>недалеко от ТЭЦ</t>
  </si>
  <si>
    <t>https://www.avito.ru/naberezhnye_chelny/zemelnye_uchastki/uchastok_25_sot._promnaznacheniya_542371251</t>
  </si>
  <si>
    <t>напротив КипМастера (Производственный проезд)</t>
  </si>
  <si>
    <t>под производственную базу</t>
  </si>
  <si>
    <t>под производственные здания и/или производственно-складскую базу</t>
  </si>
  <si>
    <t>под промышленные объекты</t>
  </si>
  <si>
    <t>под Производственную базу</t>
  </si>
  <si>
    <t>под строительство промобъектов</t>
  </si>
  <si>
    <t>для строительства промышленного предприятия</t>
  </si>
  <si>
    <t>под производство, боксы и т.п.</t>
  </si>
  <si>
    <t>под промышленные объекты, под производства</t>
  </si>
  <si>
    <t>под промобъекты</t>
  </si>
  <si>
    <t>промышленного назначения</t>
  </si>
  <si>
    <t>под склады</t>
  </si>
  <si>
    <t>промназначения</t>
  </si>
  <si>
    <t>для размещения производственных и адм.зданий строений</t>
  </si>
  <si>
    <t>под производство</t>
  </si>
  <si>
    <t>для размещения зданий, строений, сооружений материально-технического снабжения, сбыта и заготовок (под закрытые склады непродовольственного назначения (стройматериалы)</t>
  </si>
  <si>
    <t xml:space="preserve">пром назначение </t>
  </si>
  <si>
    <t>аренда до 2018 года</t>
  </si>
  <si>
    <t>рядом федеральная трасса м-7</t>
  </si>
  <si>
    <t>https://www.avito.ru/naberezhnye_chelny/kommercheskaya_nedvizhimost/proizvodstvennoe_pomeschenie_3111_m_287319210</t>
  </si>
  <si>
    <t>3-х этажное производственное здание</t>
  </si>
  <si>
    <t>https://www.avito.ru/naberezhnye_chelny/kommercheskaya_nedvizhimost/proizvodstvennaya_baza_569662223</t>
  </si>
  <si>
    <t xml:space="preserve">Нижний бьеф </t>
  </si>
  <si>
    <t>Ул.Авторемонтная (в 800метрах от трассы М7)</t>
  </si>
  <si>
    <t>https://www.avito.ru/naberezhnye_chelny/kommercheskaya_nedvizhimost/proizvodstvennoe_pomeschenie_1728_m_334636825</t>
  </si>
  <si>
    <t>Производственная база</t>
  </si>
  <si>
    <t>https://www.avito.ru/naberezhnye_chelny/kommercheskaya_nedvizhimost/prodaetsya_proizvodstvennaya_baza_399465615</t>
  </si>
  <si>
    <t>ВСО</t>
  </si>
  <si>
    <t>Автозаводстроевский проезд, 21</t>
  </si>
  <si>
    <t>https://www.avito.ru/naberezhnye_chelny/kommercheskaya_nedvizhimost/proizvodstvennoe_pomeschenie_6336_m_348459162</t>
  </si>
  <si>
    <t>Производственный проезд 34</t>
  </si>
  <si>
    <t>Производственный корпус</t>
  </si>
  <si>
    <t>https://www.avito.ru/naberezhnye_chelny/kommercheskaya_nedvizhimost/proizvodstvennoe_pomeschenie_1750_m_501905646</t>
  </si>
  <si>
    <t>6 площадка КАМАЗа</t>
  </si>
  <si>
    <t>https://www.avito.ru/naberezhnye_chelny/kommercheskaya_nedvizhimost/proizvodstvennaya_baza_sklad_950_m_541206959</t>
  </si>
  <si>
    <t>Верхний Бъеф</t>
  </si>
  <si>
    <t>ул. Комсомольская набережная, 14</t>
  </si>
  <si>
    <t>производственно складские помещения</t>
  </si>
  <si>
    <t>https://www.avito.ru/naberezhnye_chelny/kommercheskaya_nedvizhimost/proizvodstvennoe_pomeschenie_2720_m_362095816</t>
  </si>
  <si>
    <t>СМУ-81</t>
  </si>
  <si>
    <t>https://www.avito.ru/naberezhnye_chelny/kommercheskaya_nedvizhimost/skladskoe_pomeschenie_1229.3_m_552915275</t>
  </si>
  <si>
    <t>Сидоровка</t>
  </si>
  <si>
    <t>Склад (холодный): Ангар каркасного типа</t>
  </si>
  <si>
    <t>https://www.avito.ru/naberezhnye_chelny/kommercheskaya_nedvizhimost/pomeschenie_svobodnogo_naznacheniya_938_m_506130484</t>
  </si>
  <si>
    <t>у водохранилища, в 1,5 километрах от моста</t>
  </si>
  <si>
    <t>производственная база (административное 2-ух этажное здание, цех металлоконструкций, столярная мастерская, автомойка, гараж, аккумуляторная, ремонтная мастерская</t>
  </si>
  <si>
    <t>https://www.avito.ru/naberezhnye_chelny/kommercheskaya_nedvizhimost/proizvodstvennoe_pomeschenie_500_m_489402012</t>
  </si>
  <si>
    <t>https://www.avito.ru/naberezhnye_chelny/kommercheskaya_nedvizhimost/baza_342769489</t>
  </si>
  <si>
    <t>Лесоцех</t>
  </si>
  <si>
    <t>склады отапливаемые, холодные, АБК, баня</t>
  </si>
  <si>
    <t>https://www.avito.ru/naberezhnye_chelny/kommercheskaya_nedvizhimost/proizvodstvennoe_pomeschenie_214_m_514706353</t>
  </si>
  <si>
    <t>Хлебный проезд</t>
  </si>
  <si>
    <t>Три гаражных помещения</t>
  </si>
  <si>
    <t>https://www.avito.ru/naberezhnye_chelny/kommercheskaya_nedvizhimost/prodam_proizvodstvo_bsi_175374345</t>
  </si>
  <si>
    <t>производственная база (боксы, гаражи, мастерские, АБК 300 кв.м.)</t>
  </si>
  <si>
    <t>https://www.avito.ru/naberezhnye_chelny/kommercheskaya_nedvizhimost/skladskoe_pomeschenie_500_m_356050836</t>
  </si>
  <si>
    <t>Магистральная 3а</t>
  </si>
  <si>
    <t>склад</t>
  </si>
  <si>
    <t>https://www.avito.ru/naberezhnye_chelny/kommercheskaya_nedvizhimost/proizvodstvenno-skladskoy_kompleks_10_280_kv._m_213661762</t>
  </si>
  <si>
    <t>со стороны ЧелныГорсторя, со стороны 32 комплекса ул. Нариманова</t>
  </si>
  <si>
    <t>Производственно-Складские помещения, Административно-бытовой корпус</t>
  </si>
  <si>
    <t>https://www.avito.ru/naberezhnye_chelny/kommercheskaya_nedvizhimost/pomeschenie_svobodnogo_naznacheniya_1368.5_m_495393070</t>
  </si>
  <si>
    <t>Производственный проезд, 7</t>
  </si>
  <si>
    <t>производственно-складское здание</t>
  </si>
  <si>
    <t>https://www.avito.ru/naberezhnye_chelny/kommercheskaya_nedvizhimost/zdanie_holodnogo_sklada_985_m_553036762</t>
  </si>
  <si>
    <t>Мензелинский тракт</t>
  </si>
  <si>
    <t>здание холодного склада</t>
  </si>
  <si>
    <t>https://www.avito.ru/naberezhnye_chelny/kommercheskaya_nedvizhimost/proizvodstvennoe_pomeschenie_1100_m_544022423</t>
  </si>
  <si>
    <t>Ремонтный проезд</t>
  </si>
  <si>
    <t>https://www.avito.ru/naberezhnye_chelny/kommercheskaya_nedvizhimost/proizvodstvennoe_pomeschenie_6283_m_362390749</t>
  </si>
  <si>
    <t>СУМиСТ п. Зяб</t>
  </si>
  <si>
    <t>https://www.avito.ru/naberezhnye_chelny/kommercheskaya_nedvizhimost/proizvodstvennoe_pomeschenie_1100_m_414819920</t>
  </si>
  <si>
    <t>перед учебным центром гибдд</t>
  </si>
  <si>
    <t>Производственная база (два ангара, пр.боксы, навесы)</t>
  </si>
  <si>
    <t>https://www.avito.ru/naberezhnye_chelny/kommercheskaya_nedvizhimost/proizvodstvennoe_pomeschenie_gotovyy_biznes_500_m_278898426</t>
  </si>
  <si>
    <t>Трасса М-7</t>
  </si>
  <si>
    <t>Гараж(боксы)</t>
  </si>
  <si>
    <t>https://www.avito.ru/naberezhnye_chelny/kommercheskaya_nedvizhimost/proizvodstvennuyu_bazu_promkomzona_183161954</t>
  </si>
  <si>
    <t>Трубный проезд 55</t>
  </si>
  <si>
    <t>Производственная база (АБК, производственный корпус, гаражные боксы)</t>
  </si>
  <si>
    <t>https://www.avito.ru/naberezhnye_chelny/kommercheskaya_nedvizhimost/proizvodstvennoe_pomeschenie_1120_m_469111279</t>
  </si>
  <si>
    <t>административный бытовой корпус, Производственный корпус (механическая мастерская и склад)</t>
  </si>
  <si>
    <t>Производственный проезд</t>
  </si>
  <si>
    <t>https://www.avito.ru/naberezhnye_chelny/kommercheskaya_nedvizhimost/proizvodstvennoe_pomeschenie_15000_m_377758620</t>
  </si>
  <si>
    <t>Трубный проезд 45</t>
  </si>
  <si>
    <t>производственная база  (склады, офисы)</t>
  </si>
  <si>
    <t>https://www.avito.ru/naberezhnye_chelny/kommercheskaya_nedvizhimost/proizvodstvennoe_pomeschenie_290_m_518273846</t>
  </si>
  <si>
    <t>Вахитовское кольцо</t>
  </si>
  <si>
    <t>Боксы под автосервис, производство, склады</t>
  </si>
  <si>
    <t>https://www.avito.ru/naberezhnye_chelny/kommercheskaya_nedvizhimost/proizvodstvennoe_pomeschenie_400_m_544083624</t>
  </si>
  <si>
    <t>Под производство</t>
  </si>
  <si>
    <t>https://www.avito.ru/naberezhnye_chelny/kommercheskaya_nedvizhimost/proizvodstvennoe_pomeschenie_586_m_565047352</t>
  </si>
  <si>
    <t>под производство или склад</t>
  </si>
  <si>
    <t>https://www.avito.ru/naberezhnye_chelny/kommercheskaya_nedvizhimost/proizvodstvennoe_pomeschenie_6000_m_414173011</t>
  </si>
  <si>
    <t>Ул. Ремонтный проезд</t>
  </si>
  <si>
    <t>Производственная база (Склад 400кв.м Офис 200кв.м)</t>
  </si>
  <si>
    <t>y = 1861,43x-0,22</t>
  </si>
  <si>
    <t>Промышленная улица, трасса М-7</t>
  </si>
  <si>
    <t>№ аналога</t>
  </si>
  <si>
    <t>Корректировка на вид передаваемых прав</t>
  </si>
  <si>
    <t>http://consalt.ucoz.com/load/ocenka_zemelnykh_uchastkov/korrektirovka_na_peredavaemye_prava_na_zemelnye_uchastki_g_naberezhnye_chelny/1-1-0-43</t>
  </si>
  <si>
    <t>Корректировка на вид передаваемых прав*</t>
  </si>
  <si>
    <t>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</si>
</sst>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#,##0.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color indexed="12"/>
      <name val="Times New Roman"/>
      <family val="1"/>
    </font>
    <font>
      <b/>
      <sz val="11.25"/>
      <name val="Arial Cyr"/>
      <family val="0"/>
    </font>
    <font>
      <sz val="9.5"/>
      <name val="Arial Cyr"/>
      <family val="0"/>
    </font>
    <font>
      <b/>
      <sz val="13.25"/>
      <name val="Arial Cyr"/>
      <family val="0"/>
    </font>
    <font>
      <b/>
      <vertAlign val="superscript"/>
      <sz val="13.25"/>
      <name val="Arial Cyr"/>
      <family val="0"/>
    </font>
    <font>
      <sz val="8"/>
      <name val="Tahoma"/>
      <family val="2"/>
    </font>
    <font>
      <b/>
      <sz val="9.75"/>
      <name val="Arial Cyr"/>
      <family val="0"/>
    </font>
    <font>
      <b/>
      <sz val="12"/>
      <name val="Arial Cyr"/>
      <family val="0"/>
    </font>
    <font>
      <sz val="11.25"/>
      <name val="Arial Cyr"/>
      <family val="0"/>
    </font>
    <font>
      <b/>
      <sz val="21.75"/>
      <name val="Arial Cyr"/>
      <family val="0"/>
    </font>
    <font>
      <b/>
      <vertAlign val="superscript"/>
      <sz val="21.75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b/>
      <vertAlign val="superscript"/>
      <sz val="16"/>
      <name val="Arial Cyr"/>
      <family val="0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5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16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2" fillId="4" borderId="1" xfId="15" applyFill="1" applyBorder="1" applyAlignment="1">
      <alignment vertical="center"/>
    </xf>
    <xf numFmtId="0" fontId="2" fillId="4" borderId="2" xfId="15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169" fontId="4" fillId="4" borderId="1" xfId="0" applyNumberFormat="1" applyFont="1" applyFill="1" applyBorder="1" applyAlignment="1">
      <alignment horizontal="center" vertical="center" wrapText="1"/>
    </xf>
    <xf numFmtId="0" fontId="5" fillId="4" borderId="1" xfId="15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4" borderId="2" xfId="15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9" fontId="4" fillId="4" borderId="1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Земельные участки под торгово-офисную застройку 
(г.Набережные Челны, Новый Город, 1-я линия)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95"/>
          <c:w val="0.952"/>
          <c:h val="0.82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Arial Cyr"/>
                        <a:ea typeface="Arial Cyr"/>
                        <a:cs typeface="Arial Cyr"/>
                      </a:rPr>
                      <a:t>y = 15789,74x</a:t>
                    </a:r>
                    <a:r>
                      <a:rPr lang="en-US" cap="none" sz="1325" b="1" i="0" u="none" baseline="30000">
                        <a:latin typeface="Arial Cyr"/>
                        <a:ea typeface="Arial Cyr"/>
                        <a:cs typeface="Arial Cyr"/>
                      </a:rPr>
                      <a:t>-0,10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'ЗУ торг-оф'!$H$3:$H$23</c:f>
              <c:numCache/>
            </c:numRef>
          </c:xVal>
          <c:yVal>
            <c:numRef>
              <c:f>'ЗУ торг-оф'!$L$3:$L$23</c:f>
              <c:numCache/>
            </c:numRef>
          </c:yVal>
          <c:smooth val="0"/>
        </c:ser>
        <c:axId val="41601733"/>
        <c:axId val="3951618"/>
      </c:scatterChart>
      <c:valAx>
        <c:axId val="4160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Площадь земельного участка, кв.м.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1618"/>
        <c:crosses val="autoZero"/>
        <c:crossBetween val="midCat"/>
        <c:dispUnits/>
      </c:valAx>
      <c:valAx>
        <c:axId val="395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Удельная цена земельного участка, руб./кв.м.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01733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 Cyr"/>
                <a:ea typeface="Arial Cyr"/>
                <a:cs typeface="Arial Cyr"/>
              </a:rPr>
              <a:t>Торгово-офисные здания (г.Наб.Челны)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865"/>
          <c:w val="0.957"/>
          <c:h val="0.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"/>
              <c:spPr>
                <a:ln w="3175">
                  <a:noFill/>
                </a:ln>
              </c:spPr>
            </c:trendlineLbl>
          </c:trendline>
          <c:xVal>
            <c:numRef>
              <c:f>'ЗДАНИЯ торг-оф'!$N$2:$N$18</c:f>
              <c:numCache/>
            </c:numRef>
          </c:xVal>
          <c:yVal>
            <c:numRef>
              <c:f>'ЗДАНИЯ торг-оф'!$Q$2:$Q$18</c:f>
              <c:numCache/>
            </c:numRef>
          </c:yVal>
          <c:smooth val="0"/>
        </c:ser>
        <c:axId val="51371035"/>
        <c:axId val="63843680"/>
      </c:scatterChart>
      <c:valAx>
        <c:axId val="51371035"/>
        <c:scaling>
          <c:orientation val="minMax"/>
          <c:max val="2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Плотность застройки земельного участка,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3843680"/>
        <c:crosses val="autoZero"/>
        <c:crossBetween val="midCat"/>
        <c:dispUnits/>
        <c:majorUnit val="0.2"/>
      </c:valAx>
      <c:valAx>
        <c:axId val="63843680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Доля стоимости зем.участка в стоимости ЕОН, %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13710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Земельные участки под промышленную застройку (г.Набережные Челны)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825"/>
          <c:w val="0.952"/>
          <c:h val="0.8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'ЗУ произв-скл'!$H$2:$H$30</c:f>
              <c:numCache/>
            </c:numRef>
          </c:xVal>
          <c:yVal>
            <c:numRef>
              <c:f>'ЗУ произв-скл'!$J$2:$J$30</c:f>
              <c:numCache/>
            </c:numRef>
          </c:yVal>
          <c:smooth val="0"/>
        </c:ser>
        <c:axId val="24661473"/>
        <c:axId val="52163694"/>
      </c:scatterChart>
      <c:valAx>
        <c:axId val="24661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Площадь земельного участка, кв.м.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63694"/>
        <c:crosses val="autoZero"/>
        <c:crossBetween val="midCat"/>
        <c:dispUnits/>
      </c:valAx>
      <c:valAx>
        <c:axId val="5216369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Удельная цена земельного участка, руб./кв.м.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61473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 Cyr"/>
                <a:ea typeface="Arial Cyr"/>
                <a:cs typeface="Arial Cyr"/>
              </a:rPr>
              <a:t>Производственно-складские здания (г.Наб.Челны)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8625"/>
          <c:w val="0.957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"/>
              <c:spPr>
                <a:ln w="3175">
                  <a:noFill/>
                </a:ln>
              </c:spPr>
            </c:trendlineLbl>
          </c:trendline>
          <c:xVal>
            <c:numRef>
              <c:f>'ЗДАНИЯ прозв-скл'!$L$2:$L$30</c:f>
              <c:numCache/>
            </c:numRef>
          </c:xVal>
          <c:yVal>
            <c:numRef>
              <c:f>'ЗДАНИЯ прозв-скл'!$O$2:$O$30</c:f>
              <c:numCache/>
            </c:numRef>
          </c:yVal>
          <c:smooth val="0"/>
        </c:ser>
        <c:axId val="7039383"/>
        <c:axId val="24403116"/>
      </c:scatterChart>
      <c:valAx>
        <c:axId val="7039383"/>
        <c:scaling>
          <c:orientation val="minMax"/>
          <c:max val="0.5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Плотность застройки земельного участка,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4403116"/>
        <c:crosses val="autoZero"/>
        <c:crossBetween val="midCat"/>
        <c:dispUnits/>
        <c:majorUnit val="0.05"/>
      </c:valAx>
      <c:valAx>
        <c:axId val="24403116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Доля стоимости зем.участка в стоимости ЕОН, %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7039383"/>
        <c:crosses val="autoZero"/>
        <c:crossBetween val="midCat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76200</xdr:rowOff>
    </xdr:from>
    <xdr:to>
      <xdr:col>6</xdr:col>
      <xdr:colOff>771525</xdr:colOff>
      <xdr:row>79</xdr:row>
      <xdr:rowOff>152400</xdr:rowOff>
    </xdr:to>
    <xdr:graphicFrame>
      <xdr:nvGraphicFramePr>
        <xdr:cNvPr id="1" name="Chart 1"/>
        <xdr:cNvGraphicFramePr/>
      </xdr:nvGraphicFramePr>
      <xdr:xfrm>
        <a:off x="0" y="9172575"/>
        <a:ext cx="10048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13</xdr:col>
      <xdr:colOff>19050</xdr:colOff>
      <xdr:row>62</xdr:row>
      <xdr:rowOff>152400</xdr:rowOff>
    </xdr:to>
    <xdr:graphicFrame>
      <xdr:nvGraphicFramePr>
        <xdr:cNvPr id="1" name="Chart 18"/>
        <xdr:cNvGraphicFramePr/>
      </xdr:nvGraphicFramePr>
      <xdr:xfrm>
        <a:off x="0" y="4486275"/>
        <a:ext cx="117157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19050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0" y="8020050"/>
        <a:ext cx="10067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34</xdr:row>
      <xdr:rowOff>47625</xdr:rowOff>
    </xdr:from>
    <xdr:to>
      <xdr:col>12</xdr:col>
      <xdr:colOff>57150</xdr:colOff>
      <xdr:row>75</xdr:row>
      <xdr:rowOff>66675</xdr:rowOff>
    </xdr:to>
    <xdr:graphicFrame>
      <xdr:nvGraphicFramePr>
        <xdr:cNvPr id="1" name="Chart 1"/>
        <xdr:cNvGraphicFramePr/>
      </xdr:nvGraphicFramePr>
      <xdr:xfrm>
        <a:off x="247650" y="7839075"/>
        <a:ext cx="1172527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vito.ru/naberezhnye_chelny/kommercheskaya_nedvizhimost/torgovoe_pomeschenie_900_m_543391981" TargetMode="External" /><Relationship Id="rId2" Type="http://schemas.openxmlformats.org/officeDocument/2006/relationships/hyperlink" Target="https://www.avito.ru/naberezhnye_chelny/zemelnye_uchastki/uchastok_4.4_sot._promnaznacheniya_572154128" TargetMode="External" /><Relationship Id="rId3" Type="http://schemas.openxmlformats.org/officeDocument/2006/relationships/hyperlink" Target="https://www.avito.ru/naberezhnye_chelny/zemelnye_uchastki/uchastok_7.3_sot._promnaznacheniya_489396950" TargetMode="External" /><Relationship Id="rId4" Type="http://schemas.openxmlformats.org/officeDocument/2006/relationships/hyperlink" Target="https://www.avito.ru/naberezhnye_chelny/zemelnye_uchastki/uchastok_9_sot._promnaznacheniya_383059699" TargetMode="External" /><Relationship Id="rId5" Type="http://schemas.openxmlformats.org/officeDocument/2006/relationships/hyperlink" Target="https://www.avito.ru/naberezhnye_chelny/zemelnye_uchastki/uchastok_6_sot._promnaznacheniya_495230452" TargetMode="External" /><Relationship Id="rId6" Type="http://schemas.openxmlformats.org/officeDocument/2006/relationships/hyperlink" Target="https://www.avito.ru/naberezhnye_chelny/zemelnye_uchastki/uchastok_7_sot._promnaznacheniya_521522961" TargetMode="External" /><Relationship Id="rId7" Type="http://schemas.openxmlformats.org/officeDocument/2006/relationships/hyperlink" Target="https://www.avito.ru/naberezhnye_chelny/zemelnye_uchastki/uchastok_9_sot._promnaznacheniya_514809740" TargetMode="External" /><Relationship Id="rId8" Type="http://schemas.openxmlformats.org/officeDocument/2006/relationships/hyperlink" Target="https://www.avito.ru/naberezhnye_chelny/zemelnye_uchastki/uchastok_3.7_sot._promnaznacheniya_562629253" TargetMode="External" /><Relationship Id="rId9" Type="http://schemas.openxmlformats.org/officeDocument/2006/relationships/hyperlink" Target="https://www.avito.ru/naberezhnye_chelny/zemelnye_uchastki/uchastok_6_sot._promnaznacheniya_230622299" TargetMode="External" /><Relationship Id="rId10" Type="http://schemas.openxmlformats.org/officeDocument/2006/relationships/hyperlink" Target="https://www.avito.ru/naberezhnye_chelny/zemelnye_uchastki/uchastok_9_sot._promnaznacheniya_429657112" TargetMode="External" /><Relationship Id="rId11" Type="http://schemas.openxmlformats.org/officeDocument/2006/relationships/hyperlink" Target="https://www.avito.ru/naberezhnye_chelny/zemelnye_uchastki/uchastok_7.5_sot._promnaznacheniya_216047301" TargetMode="External" /><Relationship Id="rId12" Type="http://schemas.openxmlformats.org/officeDocument/2006/relationships/hyperlink" Target="https://www.avito.ru/naberezhnye_chelny/zemelnye_uchastki/uchastok_28_sot._promnaznacheniya_500530017" TargetMode="External" /><Relationship Id="rId13" Type="http://schemas.openxmlformats.org/officeDocument/2006/relationships/hyperlink" Target="https://www.avito.ru/naberezhnye_chelny/zemelnye_uchastki/uchastok_8.6_sot._promnaznacheniya_556474230" TargetMode="External" /><Relationship Id="rId14" Type="http://schemas.openxmlformats.org/officeDocument/2006/relationships/hyperlink" Target="https://www.avito.ru/naberezhnye_chelny/zemelnye_uchastki/uchastok_8_sot._promnaznacheniya_510099854" TargetMode="External" /><Relationship Id="rId15" Type="http://schemas.openxmlformats.org/officeDocument/2006/relationships/hyperlink" Target="https://www.avito.ru/naberezhnye_chelny/zemelnye_uchastki/uchastok_28_sot._promnaznacheniya_546693694" TargetMode="External" /><Relationship Id="rId16" Type="http://schemas.openxmlformats.org/officeDocument/2006/relationships/hyperlink" Target="https://www.avito.ru/naberezhnye_chelny/zemelnye_uchastki/uchastok_9_sot._promnaznacheniya_543911146" TargetMode="External" /><Relationship Id="rId17" Type="http://schemas.openxmlformats.org/officeDocument/2006/relationships/hyperlink" Target="https://www.avito.ru/naberezhnye_chelny/zemelnye_uchastki/uchastok_19_sot._promnaznacheniya_541057363" TargetMode="External" /><Relationship Id="rId18" Type="http://schemas.openxmlformats.org/officeDocument/2006/relationships/hyperlink" Target="https://www.avito.ru/naberezhnye_chelny/zemelnye_uchastki/uchastok_21_sot._promnaznacheniya_557305692" TargetMode="External" /><Relationship Id="rId19" Type="http://schemas.openxmlformats.org/officeDocument/2006/relationships/hyperlink" Target="https://www.avito.ru/naberezhnye_chelny/zemelnye_uchastki/uchastok_4_sot._promnaznacheniya_546345127" TargetMode="External" /><Relationship Id="rId20" Type="http://schemas.openxmlformats.org/officeDocument/2006/relationships/hyperlink" Target="https://www.avito.ru/naberezhnye_chelny/zemelnye_uchastki/uchastok_5_sot._promnaznacheniya_559194951" TargetMode="External" /><Relationship Id="rId21" Type="http://schemas.openxmlformats.org/officeDocument/2006/relationships/hyperlink" Target="https://www.avito.ru/naberezhnye_chelny/zemelnye_uchastki/uchastok_8.6_ga_promnaznacheniya_551686776" TargetMode="External" /><Relationship Id="rId22" Type="http://schemas.openxmlformats.org/officeDocument/2006/relationships/hyperlink" Target="https://www.avito.ru/naberezhnye_chelny/zemelnye_uchastki/uchastok_40_sot._promnaznacheniya_492585146" TargetMode="External" /><Relationship Id="rId23" Type="http://schemas.openxmlformats.org/officeDocument/2006/relationships/hyperlink" Target="https://www.avito.ru/naberezhnye_chelny/zemelnye_uchastki/uchastok_34_sot._promnaznacheniya_540369539" TargetMode="External" /><Relationship Id="rId24" Type="http://schemas.openxmlformats.org/officeDocument/2006/relationships/hyperlink" Target="https://www.avito.ru/naberezhnye_chelny/zemelnye_uchastki/uchastok_18_sot._promnaznacheniya_552789562" TargetMode="External" /><Relationship Id="rId25" Type="http://schemas.openxmlformats.org/officeDocument/2006/relationships/hyperlink" Target="https://www.avito.ru/naberezhnye_chelny/zemelnye_uchastki/uchastok_8.6_sot._promnaznacheniya_552515133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vito.ru/naberezhnye_chelny/kommercheskaya_nedvizhimost/prodam_kommercheskuyu_nedvizhimost_gotovyy_biznes_124403510" TargetMode="External" /><Relationship Id="rId2" Type="http://schemas.openxmlformats.org/officeDocument/2006/relationships/hyperlink" Target="https://www.avito.ru/naberezhnye_chelny/kommercheskaya_nedvizhimost/pomeschenie_svobodnogo_naznacheniya_334.4_m_570856140" TargetMode="External" /><Relationship Id="rId3" Type="http://schemas.openxmlformats.org/officeDocument/2006/relationships/hyperlink" Target="https://www.avito.ru/naberezhnye_chelny/kommercheskaya_nedvizhimost/prodam_kommercheskuyu_nedvizhimost_ulitsa_druzhby_nar_82015955" TargetMode="External" /><Relationship Id="rId4" Type="http://schemas.openxmlformats.org/officeDocument/2006/relationships/hyperlink" Target="https://www.avito.ru/naberezhnye_chelny/kommercheskaya_nedvizhimost/pomeschenie_svobodnogo_naznacheniya_1353_m_427268727" TargetMode="External" /><Relationship Id="rId5" Type="http://schemas.openxmlformats.org/officeDocument/2006/relationships/hyperlink" Target="https://www.avito.ru/naberezhnye_chelny/kommercheskaya_nedvizhimost/zdanie_svobodnnogo_naznacheniya._novoe_543420604" TargetMode="External" /><Relationship Id="rId6" Type="http://schemas.openxmlformats.org/officeDocument/2006/relationships/hyperlink" Target="https://www.avito.ru/naberezhnye_chelny/kommercheskaya_nedvizhimost/prodam_kommercheskuyu_nedvizhimost_gotovyy_biznes_541026914" TargetMode="External" /><Relationship Id="rId7" Type="http://schemas.openxmlformats.org/officeDocument/2006/relationships/hyperlink" Target="https://www.avito.ru/naberezhnye_chelny/kommercheskaya_nedvizhimost/torgovoe_pomeschenie_900_m_519066506" TargetMode="External" /><Relationship Id="rId8" Type="http://schemas.openxmlformats.org/officeDocument/2006/relationships/hyperlink" Target="https://www.avito.ru/naberezhnye_chelny/kommercheskaya_nedvizhimost/torgovyy_tsentr_magnit_-prodam_2etazha_s-876_m_571811134" TargetMode="External" /><Relationship Id="rId9" Type="http://schemas.openxmlformats.org/officeDocument/2006/relationships/hyperlink" Target="https://www.avito.ru/naberezhnye_chelny/kommercheskaya_nedvizhimost/torgovyy_tsentr_kamilla_prodam_s-469_m_571777442" TargetMode="External" /><Relationship Id="rId10" Type="http://schemas.openxmlformats.org/officeDocument/2006/relationships/hyperlink" Target="https://www.avito.ru/naberezhnye_chelny/kommercheskaya_nedvizhimost/torgovoe_pomeschenie_243_m_528990341" TargetMode="External" /><Relationship Id="rId11" Type="http://schemas.openxmlformats.org/officeDocument/2006/relationships/hyperlink" Target="https://www.avito.ru/naberezhnye_chelny/kommercheskaya_nedvizhimost/torgovoe_pomeschenie_1112_m_570862554" TargetMode="External" /><Relationship Id="rId12" Type="http://schemas.openxmlformats.org/officeDocument/2006/relationships/hyperlink" Target="https://www.avito.ru/naberezhnye_chelny/kommercheskaya_nedvizhimost/torgovoe_pomeschenie_860_m_563173569" TargetMode="External" /><Relationship Id="rId13" Type="http://schemas.openxmlformats.org/officeDocument/2006/relationships/hyperlink" Target="https://www.avito.ru/naberezhnye_chelny/kommercheskaya_nedvizhimost/torgovoe_pomeschenie_270_m_556432190" TargetMode="External" /><Relationship Id="rId14" Type="http://schemas.openxmlformats.org/officeDocument/2006/relationships/hyperlink" Target="https://www.avito.ru/naberezhnye_chelny/kommercheskaya_nedvizhimost/torgovoe_pomeschenie_1000_m_553792899" TargetMode="External" /><Relationship Id="rId15" Type="http://schemas.openxmlformats.org/officeDocument/2006/relationships/hyperlink" Target="https://www.avito.ru/naberezhnye_chelny/kommercheskaya_nedvizhimost/torgovoe_pomeschenie_580_m_550638093" TargetMode="External" /><Relationship Id="rId16" Type="http://schemas.openxmlformats.org/officeDocument/2006/relationships/hyperlink" Target="https://www.avito.ru/naberezhnye_chelny/kommercheskaya_nedvizhimost/pomeschenie_130_kv._m._i_zemelnyy_uchastok_553_kv._m_181108162" TargetMode="External" /><Relationship Id="rId17" Type="http://schemas.openxmlformats.org/officeDocument/2006/relationships/hyperlink" Target="https://www.avito.ru/naberezhnye_chelny/zemelnye_uchastki/uchastok_11.6_sot._promnaznacheniya_546781104" TargetMode="External" /><Relationship Id="rId1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vito.ru/naberezhnye_chelny/zemelnye_uchastki/uchastok_1.5_ga_promnaznacheniya_372947104" TargetMode="External" /><Relationship Id="rId2" Type="http://schemas.openxmlformats.org/officeDocument/2006/relationships/hyperlink" Target="https://www.avito.ru/naberezhnye_chelny/zemelnye_uchastki/uchastok_25_sot._promnaznacheniya_542371251" TargetMode="External" /><Relationship Id="rId3" Type="http://schemas.openxmlformats.org/officeDocument/2006/relationships/hyperlink" Target="https://www.avito.ru/naberezhnye_chelny/zemelnye_uchastki/uchastok_30_sot._promnaznacheniya_572081808" TargetMode="External" /><Relationship Id="rId4" Type="http://schemas.openxmlformats.org/officeDocument/2006/relationships/hyperlink" Target="https://www.avito.ru/naberezhnye_chelny/zemelnye_uchastki/uchastok_1.1_ga_promnaznacheniya_506980866" TargetMode="External" /><Relationship Id="rId5" Type="http://schemas.openxmlformats.org/officeDocument/2006/relationships/hyperlink" Target="https://www.avito.ru/naberezhnye_chelny/zemelnye_uchastki/uchastok_28_sot._promnaznacheniya_526440422" TargetMode="External" /><Relationship Id="rId6" Type="http://schemas.openxmlformats.org/officeDocument/2006/relationships/hyperlink" Target="https://www.avito.ru/naberezhnye_chelny/zemelnye_uchastki/uchastok_61_sot._promnaznacheniya_569469309" TargetMode="External" /><Relationship Id="rId7" Type="http://schemas.openxmlformats.org/officeDocument/2006/relationships/hyperlink" Target="https://www.avito.ru/naberezhnye_chelny/zemelnye_uchastki/uchastok_100_sot._promnaznacheniya_503224218" TargetMode="External" /><Relationship Id="rId8" Type="http://schemas.openxmlformats.org/officeDocument/2006/relationships/hyperlink" Target="https://www.avito.ru/naberezhnye_chelny/zemelnye_uchastki/uchastok_1.2_ga_promnaznacheniya_502131768" TargetMode="External" /><Relationship Id="rId9" Type="http://schemas.openxmlformats.org/officeDocument/2006/relationships/hyperlink" Target="https://www.avito.ru/naberezhnye_chelny/zemelnye_uchastki/uchastok_100_sot._promnaznacheniya_451104059" TargetMode="External" /><Relationship Id="rId10" Type="http://schemas.openxmlformats.org/officeDocument/2006/relationships/hyperlink" Target="https://www.avito.ru/naberezhnye_chelny/zemelnye_uchastki/uchastok_1.6_ga_promnaznacheniya_454974531" TargetMode="External" /><Relationship Id="rId11" Type="http://schemas.openxmlformats.org/officeDocument/2006/relationships/hyperlink" Target="https://www.avito.ru/naberezhnye_chelny/zemelnye_uchastki/uchastok_1.32_ga_promnaznacheniya_501074419" TargetMode="External" /><Relationship Id="rId12" Type="http://schemas.openxmlformats.org/officeDocument/2006/relationships/hyperlink" Target="https://www.avito.ru/naberezhnye_chelny/zemelnye_uchastki/uchastok_2.61_ga_promnaznacheniya_521810570" TargetMode="External" /><Relationship Id="rId13" Type="http://schemas.openxmlformats.org/officeDocument/2006/relationships/hyperlink" Target="https://www.avito.ru/naberezhnye_chelny/zemelnye_uchastki/uchastok_1.2_ga_promnaznacheniya_470156054" TargetMode="External" /><Relationship Id="rId14" Type="http://schemas.openxmlformats.org/officeDocument/2006/relationships/hyperlink" Target="https://www.avito.ru/naberezhnye_chelny/zemelnye_uchastki/uchastok_100_sot._promnaznacheniya_561403074" TargetMode="External" /><Relationship Id="rId15" Type="http://schemas.openxmlformats.org/officeDocument/2006/relationships/hyperlink" Target="https://www.avito.ru/naberezhnye_chelny/zemelnye_uchastki/uchastok_70_sot._promnaznacheniya_458211666" TargetMode="External" /><Relationship Id="rId16" Type="http://schemas.openxmlformats.org/officeDocument/2006/relationships/hyperlink" Target="https://www.avito.ru/naberezhnye_chelny/zemelnye_uchastki/uchastok_3.83_ga_promnaznacheniya_559849133" TargetMode="External" /><Relationship Id="rId17" Type="http://schemas.openxmlformats.org/officeDocument/2006/relationships/hyperlink" Target="https://www.avito.ru/naberezhnye_chelny/zemelnye_uchastki/uchastok_8.5_ga_promnaznacheniya_559706132" TargetMode="External" /><Relationship Id="rId18" Type="http://schemas.openxmlformats.org/officeDocument/2006/relationships/hyperlink" Target="https://www.avito.ru/naberezhnye_chelny/zemelnye_uchastki/uchastok_1.6_ga_promnaznacheniya_466270695" TargetMode="External" /><Relationship Id="rId19" Type="http://schemas.openxmlformats.org/officeDocument/2006/relationships/hyperlink" Target="https://www.avito.ru/naberezhnye_chelny/zemelnye_uchastki/uchastok_1.01_ga_promnaznacheniya_481633122" TargetMode="External" /><Relationship Id="rId20" Type="http://schemas.openxmlformats.org/officeDocument/2006/relationships/hyperlink" Target="https://www.avito.ru/naberezhnye_chelny/zemelnye_uchastki/uchastok_3.85_ga_promnaznacheniya_555571971" TargetMode="External" /><Relationship Id="rId21" Type="http://schemas.openxmlformats.org/officeDocument/2006/relationships/hyperlink" Target="https://www.avito.ru/naberezhnye_chelny/zemelnye_uchastki/uchastok_1.9_ga_promnaznacheniya_294189464" TargetMode="External" /><Relationship Id="rId22" Type="http://schemas.openxmlformats.org/officeDocument/2006/relationships/hyperlink" Target="https://www.avito.ru/naberezhnye_chelny/zemelnye_uchastki/uchastok_83_sot._promnaznacheniya_554968207" TargetMode="External" /><Relationship Id="rId23" Type="http://schemas.openxmlformats.org/officeDocument/2006/relationships/hyperlink" Target="https://www.avito.ru/naberezhnye_chelny/zemelnye_uchastki/uchastok_1.25_ga_promnaznacheniya_550490525" TargetMode="External" /><Relationship Id="rId24" Type="http://schemas.openxmlformats.org/officeDocument/2006/relationships/hyperlink" Target="https://www.avito.ru/naberezhnye_chelny/zemelnye_uchastki/uchastok_55_sot._promnaznacheniya_542582291" TargetMode="External" /><Relationship Id="rId25" Type="http://schemas.openxmlformats.org/officeDocument/2006/relationships/hyperlink" Target="https://www.avito.ru/naberezhnye_chelny/zemelnye_uchastki/uchastok_70_sot._promnaznacheniya_541030803" TargetMode="External" /><Relationship Id="rId26" Type="http://schemas.openxmlformats.org/officeDocument/2006/relationships/hyperlink" Target="https://www.avito.ru/naberezhnye_chelny/zemelnye_uchastki/uchastok_70_sot._promnaznacheniya_536189537" TargetMode="External" /><Relationship Id="rId27" Type="http://schemas.openxmlformats.org/officeDocument/2006/relationships/hyperlink" Target="https://www.avito.ru/naberezhnye_chelny/zemelnye_uchastki/uchastok_45_sot._promnaznacheniya_565750095" TargetMode="External" /><Relationship Id="rId28" Type="http://schemas.openxmlformats.org/officeDocument/2006/relationships/hyperlink" Target="https://www.avito.ru/naberezhnye_chelny/zemelnye_uchastki/uchastok_41_sot._promnaznacheniya_546172023" TargetMode="External" /><Relationship Id="rId2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avito.ru/naberezhnye_chelny/kommercheskaya_nedvizhimost/pomeschenie_svobodnogo_naznacheniya_938_m_506130484" TargetMode="External" /><Relationship Id="rId2" Type="http://schemas.openxmlformats.org/officeDocument/2006/relationships/hyperlink" Target="https://www.avito.ru/naberezhnye_chelny/kommercheskaya_nedvizhimost/pomeschenie_svobodnogo_naznacheniya_1368.5_m_495393070" TargetMode="External" /><Relationship Id="rId3" Type="http://schemas.openxmlformats.org/officeDocument/2006/relationships/hyperlink" Target="https://www.avito.ru/naberezhnye_chelny/kommercheskaya_nedvizhimost/proizvodstvennaya_baza_sklad_950_m_541206959" TargetMode="External" /><Relationship Id="rId4" Type="http://schemas.openxmlformats.org/officeDocument/2006/relationships/hyperlink" Target="https://www.avito.ru/naberezhnye_chelny/kommercheskaya_nedvizhimost/prodam_proizvodstvo_bsi_175374345" TargetMode="External" /><Relationship Id="rId5" Type="http://schemas.openxmlformats.org/officeDocument/2006/relationships/hyperlink" Target="https://www.avito.ru/naberezhnye_chelny/kommercheskaya_nedvizhimost/proizvodstvennaya_baza_569662223" TargetMode="External" /><Relationship Id="rId6" Type="http://schemas.openxmlformats.org/officeDocument/2006/relationships/hyperlink" Target="https://www.avito.ru/naberezhnye_chelny/kommercheskaya_nedvizhimost/proizvodstvennoe_pomeschenie_6336_m_348459162" TargetMode="External" /><Relationship Id="rId7" Type="http://schemas.openxmlformats.org/officeDocument/2006/relationships/hyperlink" Target="https://www.avito.ru/naberezhnye_chelny/kommercheskaya_nedvizhimost/proizvodstvennoe_pomeschenie_3111_m_287319210" TargetMode="External" /><Relationship Id="rId8" Type="http://schemas.openxmlformats.org/officeDocument/2006/relationships/hyperlink" Target="https://www.avito.ru/naberezhnye_chelny/kommercheskaya_nedvizhimost/proizvodstvennoe_pomeschenie_15000_m_377758620" TargetMode="External" /><Relationship Id="rId9" Type="http://schemas.openxmlformats.org/officeDocument/2006/relationships/hyperlink" Target="https://www.avito.ru/naberezhnye_chelny/kommercheskaya_nedvizhimost/proizvodstvennoe_pomeschenie_1120_m_469111279" TargetMode="External" /><Relationship Id="rId10" Type="http://schemas.openxmlformats.org/officeDocument/2006/relationships/hyperlink" Target="https://www.avito.ru/naberezhnye_chelny/kommercheskaya_nedvizhimost/proizvodstvennoe_pomeschenie_586_m_565047352" TargetMode="External" /><Relationship Id="rId11" Type="http://schemas.openxmlformats.org/officeDocument/2006/relationships/hyperlink" Target="https://www.avito.ru/naberezhnye_chelny/kommercheskaya_nedvizhimost/proizvodstvenno-skladskoy_kompleks_10_280_kv._m_213661762" TargetMode="External" /><Relationship Id="rId12" Type="http://schemas.openxmlformats.org/officeDocument/2006/relationships/hyperlink" Target="https://www.avito.ru/naberezhnye_chelny/kommercheskaya_nedvizhimost/proizvodstvennoe_pomeschenie_290_m_518273846" TargetMode="External" /><Relationship Id="rId13" Type="http://schemas.openxmlformats.org/officeDocument/2006/relationships/hyperlink" Target="https://www.avito.ru/naberezhnye_chelny/kommercheskaya_nedvizhimost/baza_342769489" TargetMode="External" /><Relationship Id="rId14" Type="http://schemas.openxmlformats.org/officeDocument/2006/relationships/hyperlink" Target="https://www.avito.ru/naberezhnye_chelny/kommercheskaya_nedvizhimost/proizvodstvennoe_pomeschenie_214_m_514706353" TargetMode="External" /><Relationship Id="rId15" Type="http://schemas.openxmlformats.org/officeDocument/2006/relationships/hyperlink" Target="https://www.avito.ru/naberezhnye_chelny/kommercheskaya_nedvizhimost/proizvodstvennoe_pomeschenie_gotovyy_biznes_500_m_278898426" TargetMode="External" /><Relationship Id="rId16" Type="http://schemas.openxmlformats.org/officeDocument/2006/relationships/hyperlink" Target="https://www.avito.ru/naberezhnye_chelny/kommercheskaya_nedvizhimost/proizvodstvennoe_pomeschenie_500_m_489402012" TargetMode="External" /><Relationship Id="rId17" Type="http://schemas.openxmlformats.org/officeDocument/2006/relationships/hyperlink" Target="https://www.avito.ru/naberezhnye_chelny/kommercheskaya_nedvizhimost/proizvodstvennoe_pomeschenie_1100_m_414819920" TargetMode="External" /><Relationship Id="rId18" Type="http://schemas.openxmlformats.org/officeDocument/2006/relationships/hyperlink" Target="https://www.avito.ru/naberezhnye_chelny/kommercheskaya_nedvizhimost/prodaetsya_proizvodstvennaya_baza_399465615" TargetMode="External" /><Relationship Id="rId19" Type="http://schemas.openxmlformats.org/officeDocument/2006/relationships/hyperlink" Target="https://www.avito.ru/naberezhnye_chelny/kommercheskaya_nedvizhimost/proizvodstvennoe_pomeschenie_6000_m_414173011" TargetMode="External" /><Relationship Id="rId20" Type="http://schemas.openxmlformats.org/officeDocument/2006/relationships/hyperlink" Target="https://www.avito.ru/naberezhnye_chelny/kommercheskaya_nedvizhimost/proizvodstvennuyu_bazu_promkomzona_183161954" TargetMode="External" /><Relationship Id="rId21" Type="http://schemas.openxmlformats.org/officeDocument/2006/relationships/hyperlink" Target="https://www.avito.ru/naberezhnye_chelny/kommercheskaya_nedvizhimost/proizvodstvennoe_pomeschenie_1728_m_334636825" TargetMode="External" /><Relationship Id="rId22" Type="http://schemas.openxmlformats.org/officeDocument/2006/relationships/hyperlink" Target="https://www.avito.ru/naberezhnye_chelny/kommercheskaya_nedvizhimost/proizvodstvennoe_pomeschenie_6283_m_362390749" TargetMode="External" /><Relationship Id="rId23" Type="http://schemas.openxmlformats.org/officeDocument/2006/relationships/hyperlink" Target="https://www.avito.ru/naberezhnye_chelny/kommercheskaya_nedvizhimost/proizvodstvennoe_pomeschenie_2720_m_362095816" TargetMode="External" /><Relationship Id="rId24" Type="http://schemas.openxmlformats.org/officeDocument/2006/relationships/hyperlink" Target="https://www.avito.ru/naberezhnye_chelny/kommercheskaya_nedvizhimost/proizvodstvennoe_pomeschenie_1750_m_501905646" TargetMode="External" /><Relationship Id="rId25" Type="http://schemas.openxmlformats.org/officeDocument/2006/relationships/hyperlink" Target="https://www.avito.ru/naberezhnye_chelny/kommercheskaya_nedvizhimost/proizvodstvennoe_pomeschenie_400_m_544083624" TargetMode="External" /><Relationship Id="rId26" Type="http://schemas.openxmlformats.org/officeDocument/2006/relationships/hyperlink" Target="https://www.avito.ru/naberezhnye_chelny/kommercheskaya_nedvizhimost/proizvodstvennoe_pomeschenie_1100_m_544022423" TargetMode="External" /><Relationship Id="rId27" Type="http://schemas.openxmlformats.org/officeDocument/2006/relationships/hyperlink" Target="https://www.avito.ru/naberezhnye_chelny/kommercheskaya_nedvizhimost/skladskoe_pomeschenie_500_m_356050836" TargetMode="External" /><Relationship Id="rId28" Type="http://schemas.openxmlformats.org/officeDocument/2006/relationships/hyperlink" Target="https://www.avito.ru/naberezhnye_chelny/kommercheskaya_nedvizhimost/zdanie_holodnogo_sklada_985_m_553036762" TargetMode="External" /><Relationship Id="rId29" Type="http://schemas.openxmlformats.org/officeDocument/2006/relationships/hyperlink" Target="https://www.avito.ru/naberezhnye_chelny/kommercheskaya_nedvizhimost/skladskoe_pomeschenie_1229.3_m_552915275" TargetMode="External" /><Relationship Id="rId30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46"/>
  <sheetViews>
    <sheetView workbookViewId="0" topLeftCell="A1">
      <pane ySplit="2" topLeftCell="BM3" activePane="bottomLeft" state="frozen"/>
      <selection pane="topLeft" activeCell="A1" sqref="A1"/>
      <selection pane="bottomLeft" activeCell="J57" sqref="J57"/>
    </sheetView>
  </sheetViews>
  <sheetFormatPr defaultColWidth="9.00390625" defaultRowHeight="12.75"/>
  <cols>
    <col min="1" max="1" width="9.125" style="12" customWidth="1"/>
    <col min="2" max="2" width="9.125" style="26" customWidth="1"/>
    <col min="3" max="3" width="9.125" style="13" customWidth="1"/>
    <col min="4" max="4" width="10.125" style="13" bestFit="1" customWidth="1"/>
    <col min="5" max="5" width="33.875" style="13" customWidth="1"/>
    <col min="6" max="6" width="50.375" style="13" customWidth="1"/>
    <col min="7" max="7" width="12.75390625" style="13" bestFit="1" customWidth="1"/>
    <col min="8" max="8" width="11.00390625" style="13" customWidth="1"/>
    <col min="9" max="9" width="13.25390625" style="13" customWidth="1"/>
    <col min="10" max="10" width="10.00390625" style="13" bestFit="1" customWidth="1"/>
    <col min="11" max="11" width="13.375" style="13" customWidth="1"/>
    <col min="12" max="12" width="14.75390625" style="13" customWidth="1"/>
    <col min="13" max="16384" width="9.125" style="11" customWidth="1"/>
  </cols>
  <sheetData>
    <row r="1" spans="1:12" s="29" customFormat="1" ht="15.75">
      <c r="A1" s="27" t="s">
        <v>82</v>
      </c>
      <c r="B1" s="28"/>
      <c r="D1" s="27"/>
      <c r="E1" s="27"/>
      <c r="F1" s="27"/>
      <c r="G1" s="27"/>
      <c r="H1" s="27"/>
      <c r="I1" s="27"/>
      <c r="J1" s="27"/>
      <c r="K1" s="27"/>
      <c r="L1" s="27"/>
    </row>
    <row r="2" spans="1:12" s="16" customFormat="1" ht="45">
      <c r="A2" s="14"/>
      <c r="B2" s="14" t="s">
        <v>330</v>
      </c>
      <c r="C2" s="15" t="s">
        <v>79</v>
      </c>
      <c r="D2" s="15" t="s">
        <v>68</v>
      </c>
      <c r="E2" s="15" t="s">
        <v>69</v>
      </c>
      <c r="F2" s="15" t="s">
        <v>70</v>
      </c>
      <c r="G2" s="15" t="s">
        <v>72</v>
      </c>
      <c r="H2" s="15" t="s">
        <v>71</v>
      </c>
      <c r="I2" s="15" t="s">
        <v>73</v>
      </c>
      <c r="J2" s="15" t="s">
        <v>77</v>
      </c>
      <c r="K2" s="15" t="s">
        <v>333</v>
      </c>
      <c r="L2" s="15" t="s">
        <v>78</v>
      </c>
    </row>
    <row r="3" spans="1:12" ht="11.25">
      <c r="A3" s="10" t="s">
        <v>11</v>
      </c>
      <c r="B3" s="5">
        <v>1</v>
      </c>
      <c r="C3" s="4" t="s">
        <v>0</v>
      </c>
      <c r="D3" s="4" t="s">
        <v>1</v>
      </c>
      <c r="E3" s="4" t="s">
        <v>12</v>
      </c>
      <c r="F3" s="7" t="s">
        <v>53</v>
      </c>
      <c r="G3" s="9"/>
      <c r="H3" s="8">
        <v>600</v>
      </c>
      <c r="I3" s="8">
        <v>7000000</v>
      </c>
      <c r="J3" s="8">
        <f aca="true" t="shared" si="0" ref="J3:J20">I3/H3</f>
        <v>11666.666666666666</v>
      </c>
      <c r="K3" s="40">
        <v>1</v>
      </c>
      <c r="L3" s="8">
        <f>J3*K3</f>
        <v>11666.666666666666</v>
      </c>
    </row>
    <row r="4" spans="1:12" ht="11.25">
      <c r="A4" s="10" t="s">
        <v>15</v>
      </c>
      <c r="B4" s="5">
        <v>2</v>
      </c>
      <c r="C4" s="4" t="s">
        <v>0</v>
      </c>
      <c r="D4" s="4" t="s">
        <v>1</v>
      </c>
      <c r="E4" s="4" t="s">
        <v>16</v>
      </c>
      <c r="F4" s="7" t="s">
        <v>55</v>
      </c>
      <c r="G4" s="9"/>
      <c r="H4" s="8">
        <v>700</v>
      </c>
      <c r="I4" s="8">
        <v>7500000</v>
      </c>
      <c r="J4" s="8">
        <f t="shared" si="0"/>
        <v>10714.285714285714</v>
      </c>
      <c r="K4" s="40">
        <v>1</v>
      </c>
      <c r="L4" s="8">
        <f>J4*K4</f>
        <v>10714.285714285714</v>
      </c>
    </row>
    <row r="5" spans="1:12" ht="11.25">
      <c r="A5" s="10" t="s">
        <v>9</v>
      </c>
      <c r="B5" s="5">
        <v>3</v>
      </c>
      <c r="C5" s="4" t="s">
        <v>0</v>
      </c>
      <c r="D5" s="4" t="s">
        <v>1</v>
      </c>
      <c r="E5" s="4" t="s">
        <v>10</v>
      </c>
      <c r="F5" s="7" t="s">
        <v>52</v>
      </c>
      <c r="G5" s="9"/>
      <c r="H5" s="8">
        <v>600</v>
      </c>
      <c r="I5" s="8">
        <v>6000000</v>
      </c>
      <c r="J5" s="8">
        <f t="shared" si="0"/>
        <v>10000</v>
      </c>
      <c r="K5" s="40">
        <v>1</v>
      </c>
      <c r="L5" s="8">
        <f>J5*K5</f>
        <v>10000</v>
      </c>
    </row>
    <row r="6" spans="1:12" ht="22.5">
      <c r="A6" s="10" t="s">
        <v>13</v>
      </c>
      <c r="B6" s="5">
        <v>4</v>
      </c>
      <c r="C6" s="4" t="s">
        <v>0</v>
      </c>
      <c r="D6" s="4" t="s">
        <v>1</v>
      </c>
      <c r="E6" s="4" t="s">
        <v>14</v>
      </c>
      <c r="F6" s="7" t="s">
        <v>54</v>
      </c>
      <c r="G6" s="9"/>
      <c r="H6" s="8">
        <v>609</v>
      </c>
      <c r="I6" s="8">
        <v>6000000</v>
      </c>
      <c r="J6" s="8">
        <f t="shared" si="0"/>
        <v>9852.216748768473</v>
      </c>
      <c r="K6" s="40">
        <v>1</v>
      </c>
      <c r="L6" s="8">
        <f>J6*K6</f>
        <v>9852.216748768473</v>
      </c>
    </row>
    <row r="7" spans="1:15" ht="22.5">
      <c r="A7" s="10" t="s">
        <v>17</v>
      </c>
      <c r="B7" s="5">
        <v>5</v>
      </c>
      <c r="C7" s="4" t="s">
        <v>0</v>
      </c>
      <c r="D7" s="4" t="s">
        <v>1</v>
      </c>
      <c r="E7" s="4" t="s">
        <v>18</v>
      </c>
      <c r="F7" s="7" t="s">
        <v>56</v>
      </c>
      <c r="G7" s="9" t="s">
        <v>19</v>
      </c>
      <c r="H7" s="8">
        <v>720</v>
      </c>
      <c r="I7" s="8">
        <v>6000000</v>
      </c>
      <c r="J7" s="8">
        <f t="shared" si="0"/>
        <v>8333.333333333334</v>
      </c>
      <c r="K7" s="40">
        <v>1.09</v>
      </c>
      <c r="L7" s="8">
        <f>J7*K7</f>
        <v>9083.333333333334</v>
      </c>
      <c r="O7" s="41"/>
    </row>
    <row r="8" spans="1:15" ht="11.25">
      <c r="A8" s="10" t="s">
        <v>36</v>
      </c>
      <c r="B8" s="5">
        <v>6</v>
      </c>
      <c r="C8" s="4" t="s">
        <v>0</v>
      </c>
      <c r="D8" s="4" t="s">
        <v>1</v>
      </c>
      <c r="E8" s="4" t="s">
        <v>37</v>
      </c>
      <c r="F8" s="7" t="s">
        <v>61</v>
      </c>
      <c r="G8" s="9" t="s">
        <v>6</v>
      </c>
      <c r="H8" s="8">
        <v>900</v>
      </c>
      <c r="I8" s="8">
        <v>8000000</v>
      </c>
      <c r="J8" s="8">
        <f t="shared" si="0"/>
        <v>8888.888888888889</v>
      </c>
      <c r="K8" s="40">
        <v>1</v>
      </c>
      <c r="L8" s="8">
        <f>J8*K8</f>
        <v>8888.888888888889</v>
      </c>
      <c r="O8" s="41"/>
    </row>
    <row r="9" spans="1:12" ht="11.25">
      <c r="A9" s="10" t="s">
        <v>20</v>
      </c>
      <c r="B9" s="5">
        <v>7</v>
      </c>
      <c r="C9" s="4" t="s">
        <v>0</v>
      </c>
      <c r="D9" s="4" t="s">
        <v>1</v>
      </c>
      <c r="E9" s="4" t="s">
        <v>21</v>
      </c>
      <c r="F9" s="7" t="s">
        <v>57</v>
      </c>
      <c r="G9" s="9" t="s">
        <v>22</v>
      </c>
      <c r="H9" s="8">
        <v>750</v>
      </c>
      <c r="I9" s="8">
        <v>6000000</v>
      </c>
      <c r="J9" s="8">
        <f t="shared" si="0"/>
        <v>8000</v>
      </c>
      <c r="K9" s="40">
        <v>1.09</v>
      </c>
      <c r="L9" s="8">
        <f>J9*K9</f>
        <v>8720</v>
      </c>
    </row>
    <row r="10" spans="1:12" ht="11.25">
      <c r="A10" s="10" t="s">
        <v>30</v>
      </c>
      <c r="B10" s="5">
        <v>8</v>
      </c>
      <c r="C10" s="4" t="s">
        <v>0</v>
      </c>
      <c r="D10" s="4" t="s">
        <v>1</v>
      </c>
      <c r="E10" s="4" t="s">
        <v>31</v>
      </c>
      <c r="F10" s="7" t="s">
        <v>60</v>
      </c>
      <c r="G10" s="9" t="s">
        <v>33</v>
      </c>
      <c r="H10" s="8">
        <v>900</v>
      </c>
      <c r="I10" s="8">
        <v>6990000</v>
      </c>
      <c r="J10" s="8">
        <f t="shared" si="0"/>
        <v>7766.666666666667</v>
      </c>
      <c r="K10" s="40">
        <v>1.09</v>
      </c>
      <c r="L10" s="8">
        <f>J10*K10</f>
        <v>8465.666666666668</v>
      </c>
    </row>
    <row r="11" spans="1:12" ht="11.25">
      <c r="A11" s="10" t="s">
        <v>45</v>
      </c>
      <c r="B11" s="5">
        <v>9</v>
      </c>
      <c r="C11" s="4" t="s">
        <v>0</v>
      </c>
      <c r="D11" s="4" t="s">
        <v>1</v>
      </c>
      <c r="E11" s="4" t="s">
        <v>46</v>
      </c>
      <c r="F11" s="7" t="s">
        <v>66</v>
      </c>
      <c r="G11" s="9"/>
      <c r="H11" s="8">
        <v>2800</v>
      </c>
      <c r="I11" s="8">
        <v>23000000</v>
      </c>
      <c r="J11" s="8">
        <f t="shared" si="0"/>
        <v>8214.285714285714</v>
      </c>
      <c r="K11" s="40">
        <v>1</v>
      </c>
      <c r="L11" s="8">
        <f>J11*K11</f>
        <v>8214.285714285714</v>
      </c>
    </row>
    <row r="12" spans="1:12" ht="11.25">
      <c r="A12" s="10" t="s">
        <v>7</v>
      </c>
      <c r="B12" s="5">
        <v>10</v>
      </c>
      <c r="C12" s="4" t="s">
        <v>0</v>
      </c>
      <c r="D12" s="4" t="s">
        <v>1</v>
      </c>
      <c r="E12" s="4" t="s">
        <v>8</v>
      </c>
      <c r="F12" s="7" t="s">
        <v>51</v>
      </c>
      <c r="G12" s="9"/>
      <c r="H12" s="8">
        <v>440</v>
      </c>
      <c r="I12" s="8">
        <v>3500000</v>
      </c>
      <c r="J12" s="8">
        <f t="shared" si="0"/>
        <v>7954.545454545455</v>
      </c>
      <c r="K12" s="40">
        <v>1</v>
      </c>
      <c r="L12" s="8">
        <f>J12*K12</f>
        <v>7954.545454545455</v>
      </c>
    </row>
    <row r="13" spans="1:12" ht="11.25">
      <c r="A13" s="10" t="s">
        <v>4</v>
      </c>
      <c r="B13" s="5">
        <v>11</v>
      </c>
      <c r="C13" s="4" t="s">
        <v>0</v>
      </c>
      <c r="D13" s="4" t="s">
        <v>1</v>
      </c>
      <c r="E13" s="4" t="s">
        <v>5</v>
      </c>
      <c r="F13" s="7" t="s">
        <v>50</v>
      </c>
      <c r="G13" s="9" t="s">
        <v>6</v>
      </c>
      <c r="H13" s="8">
        <v>370</v>
      </c>
      <c r="I13" s="8">
        <v>2900000</v>
      </c>
      <c r="J13" s="8">
        <f t="shared" si="0"/>
        <v>7837.8378378378375</v>
      </c>
      <c r="K13" s="40">
        <v>1</v>
      </c>
      <c r="L13" s="8">
        <f>J13*K13</f>
        <v>7837.8378378378375</v>
      </c>
    </row>
    <row r="14" spans="1:12" ht="11.25">
      <c r="A14" s="10" t="s">
        <v>34</v>
      </c>
      <c r="B14" s="5">
        <v>12</v>
      </c>
      <c r="C14" s="4" t="s">
        <v>0</v>
      </c>
      <c r="D14" s="4" t="s">
        <v>1</v>
      </c>
      <c r="E14" s="4" t="s">
        <v>35</v>
      </c>
      <c r="F14" s="7" t="s">
        <v>61</v>
      </c>
      <c r="G14" s="9"/>
      <c r="H14" s="8">
        <v>900</v>
      </c>
      <c r="I14" s="8">
        <v>7000000</v>
      </c>
      <c r="J14" s="8">
        <f t="shared" si="0"/>
        <v>7777.777777777777</v>
      </c>
      <c r="K14" s="40">
        <v>1</v>
      </c>
      <c r="L14" s="8">
        <f>J14*K14</f>
        <v>7777.777777777777</v>
      </c>
    </row>
    <row r="15" spans="1:12" ht="22.5">
      <c r="A15" s="10" t="s">
        <v>38</v>
      </c>
      <c r="B15" s="5">
        <v>13</v>
      </c>
      <c r="C15" s="4" t="s">
        <v>0</v>
      </c>
      <c r="D15" s="4" t="s">
        <v>1</v>
      </c>
      <c r="E15" s="4" t="s">
        <v>39</v>
      </c>
      <c r="F15" s="7" t="s">
        <v>62</v>
      </c>
      <c r="G15" s="9"/>
      <c r="H15" s="8">
        <v>910</v>
      </c>
      <c r="I15" s="8">
        <v>7000000</v>
      </c>
      <c r="J15" s="8">
        <f t="shared" si="0"/>
        <v>7692.307692307692</v>
      </c>
      <c r="K15" s="40">
        <v>1</v>
      </c>
      <c r="L15" s="8">
        <f>J15*K15</f>
        <v>7692.307692307692</v>
      </c>
    </row>
    <row r="16" spans="1:12" ht="22.5">
      <c r="A16" s="10" t="s">
        <v>2</v>
      </c>
      <c r="B16" s="5">
        <v>14</v>
      </c>
      <c r="C16" s="4" t="s">
        <v>0</v>
      </c>
      <c r="D16" s="4" t="s">
        <v>1</v>
      </c>
      <c r="E16" s="4" t="s">
        <v>3</v>
      </c>
      <c r="F16" s="7" t="s">
        <v>49</v>
      </c>
      <c r="G16" s="9" t="s">
        <v>80</v>
      </c>
      <c r="H16" s="8">
        <v>302</v>
      </c>
      <c r="I16" s="8">
        <v>2300000</v>
      </c>
      <c r="J16" s="8">
        <f t="shared" si="0"/>
        <v>7615.894039735099</v>
      </c>
      <c r="K16" s="40">
        <v>1.09</v>
      </c>
      <c r="L16" s="8">
        <f>J16*K16</f>
        <v>8301.324503311258</v>
      </c>
    </row>
    <row r="17" spans="1:12" ht="11.25">
      <c r="A17" s="10" t="s">
        <v>25</v>
      </c>
      <c r="B17" s="5">
        <v>15</v>
      </c>
      <c r="C17" s="4" t="s">
        <v>0</v>
      </c>
      <c r="D17" s="4" t="s">
        <v>1</v>
      </c>
      <c r="E17" s="4" t="s">
        <v>26</v>
      </c>
      <c r="F17" s="7" t="s">
        <v>28</v>
      </c>
      <c r="G17" s="9" t="s">
        <v>6</v>
      </c>
      <c r="H17" s="8">
        <v>860</v>
      </c>
      <c r="I17" s="8">
        <v>6500000</v>
      </c>
      <c r="J17" s="8">
        <f t="shared" si="0"/>
        <v>7558.139534883721</v>
      </c>
      <c r="K17" s="40">
        <v>1</v>
      </c>
      <c r="L17" s="8">
        <f>J17*K17</f>
        <v>7558.139534883721</v>
      </c>
    </row>
    <row r="18" spans="1:12" ht="22.5">
      <c r="A18" s="10" t="s">
        <v>43</v>
      </c>
      <c r="B18" s="5">
        <v>16</v>
      </c>
      <c r="C18" s="4" t="s">
        <v>0</v>
      </c>
      <c r="D18" s="4" t="s">
        <v>1</v>
      </c>
      <c r="E18" s="4" t="s">
        <v>44</v>
      </c>
      <c r="F18" s="7" t="s">
        <v>65</v>
      </c>
      <c r="G18" s="9"/>
      <c r="H18" s="8">
        <v>2800</v>
      </c>
      <c r="I18" s="8">
        <v>20000000</v>
      </c>
      <c r="J18" s="8">
        <f t="shared" si="0"/>
        <v>7142.857142857143</v>
      </c>
      <c r="K18" s="40">
        <v>1</v>
      </c>
      <c r="L18" s="8">
        <f>J18*K18</f>
        <v>7142.857142857143</v>
      </c>
    </row>
    <row r="19" spans="1:12" ht="11.25">
      <c r="A19" s="10" t="s">
        <v>41</v>
      </c>
      <c r="B19" s="5">
        <v>17</v>
      </c>
      <c r="C19" s="4" t="s">
        <v>0</v>
      </c>
      <c r="D19" s="4" t="s">
        <v>1</v>
      </c>
      <c r="E19" s="4" t="s">
        <v>42</v>
      </c>
      <c r="F19" s="7" t="s">
        <v>64</v>
      </c>
      <c r="G19" s="9"/>
      <c r="H19" s="8">
        <v>1900</v>
      </c>
      <c r="I19" s="8">
        <v>13000000</v>
      </c>
      <c r="J19" s="8">
        <f>I19/H19</f>
        <v>6842.105263157895</v>
      </c>
      <c r="K19" s="40">
        <v>1</v>
      </c>
      <c r="L19" s="8">
        <f>J19*K19</f>
        <v>6842.105263157895</v>
      </c>
    </row>
    <row r="20" spans="1:12" ht="11.25">
      <c r="A20" s="10" t="s">
        <v>23</v>
      </c>
      <c r="B20" s="5">
        <v>18</v>
      </c>
      <c r="C20" s="4" t="s">
        <v>0</v>
      </c>
      <c r="D20" s="4" t="s">
        <v>1</v>
      </c>
      <c r="E20" s="4" t="s">
        <v>24</v>
      </c>
      <c r="F20" s="7" t="s">
        <v>58</v>
      </c>
      <c r="G20" s="9"/>
      <c r="H20" s="8">
        <f>652+135</f>
        <v>787</v>
      </c>
      <c r="I20" s="8">
        <v>5500000</v>
      </c>
      <c r="J20" s="8">
        <f t="shared" si="0"/>
        <v>6988.56416772554</v>
      </c>
      <c r="K20" s="40">
        <v>1</v>
      </c>
      <c r="L20" s="8">
        <f>J20*K20</f>
        <v>6988.56416772554</v>
      </c>
    </row>
    <row r="21" spans="1:12" ht="11.25">
      <c r="A21" s="10" t="s">
        <v>29</v>
      </c>
      <c r="B21" s="5">
        <v>19</v>
      </c>
      <c r="C21" s="4" t="s">
        <v>0</v>
      </c>
      <c r="D21" s="4" t="s">
        <v>1</v>
      </c>
      <c r="E21" s="4" t="s">
        <v>12</v>
      </c>
      <c r="F21" s="7" t="s">
        <v>59</v>
      </c>
      <c r="G21" s="9" t="s">
        <v>6</v>
      </c>
      <c r="H21" s="8">
        <v>900</v>
      </c>
      <c r="I21" s="8">
        <v>5950000</v>
      </c>
      <c r="J21" s="8">
        <f>I21/H21</f>
        <v>6611.111111111111</v>
      </c>
      <c r="K21" s="40">
        <v>1</v>
      </c>
      <c r="L21" s="8">
        <f>J21*K21</f>
        <v>6611.111111111111</v>
      </c>
    </row>
    <row r="22" spans="1:12" ht="33.75">
      <c r="A22" s="10" t="s">
        <v>40</v>
      </c>
      <c r="B22" s="5">
        <v>20</v>
      </c>
      <c r="C22" s="4" t="s">
        <v>0</v>
      </c>
      <c r="D22" s="4" t="s">
        <v>1</v>
      </c>
      <c r="E22" s="4" t="s">
        <v>81</v>
      </c>
      <c r="F22" s="7" t="s">
        <v>63</v>
      </c>
      <c r="G22" s="9"/>
      <c r="H22" s="8">
        <v>1800</v>
      </c>
      <c r="I22" s="8">
        <v>12000000</v>
      </c>
      <c r="J22" s="8">
        <f>I22/H22</f>
        <v>6666.666666666667</v>
      </c>
      <c r="K22" s="40">
        <v>1</v>
      </c>
      <c r="L22" s="8">
        <f>J22*K22</f>
        <v>6666.666666666667</v>
      </c>
    </row>
    <row r="23" spans="1:12" ht="11.25">
      <c r="A23" s="10" t="s">
        <v>47</v>
      </c>
      <c r="B23" s="5">
        <v>21</v>
      </c>
      <c r="C23" s="4" t="s">
        <v>0</v>
      </c>
      <c r="D23" s="4" t="s">
        <v>1</v>
      </c>
      <c r="E23" s="4" t="s">
        <v>48</v>
      </c>
      <c r="F23" s="7" t="s">
        <v>67</v>
      </c>
      <c r="G23" s="9"/>
      <c r="H23" s="8">
        <v>3400</v>
      </c>
      <c r="I23" s="8">
        <v>22000000</v>
      </c>
      <c r="J23" s="8">
        <f>I23/H23</f>
        <v>6470.588235294118</v>
      </c>
      <c r="K23" s="40">
        <v>1</v>
      </c>
      <c r="L23" s="8">
        <f>J23*K23</f>
        <v>6470.588235294118</v>
      </c>
    </row>
    <row r="24" spans="1:12" ht="11.25">
      <c r="A24" s="30"/>
      <c r="B24" s="31"/>
      <c r="C24" s="32" t="s">
        <v>74</v>
      </c>
      <c r="D24" s="33"/>
      <c r="E24" s="33"/>
      <c r="F24" s="33"/>
      <c r="G24" s="34"/>
      <c r="H24" s="35">
        <f>MIN(H3:H23)</f>
        <v>302</v>
      </c>
      <c r="I24" s="35">
        <f>MIN(I3:I23)</f>
        <v>2300000</v>
      </c>
      <c r="J24" s="35">
        <f>MIN(J3:J23)</f>
        <v>6470.588235294118</v>
      </c>
      <c r="K24" s="35"/>
      <c r="L24" s="35">
        <f>MIN(L3:L23)</f>
        <v>6470.588235294118</v>
      </c>
    </row>
    <row r="25" spans="1:12" ht="11.25">
      <c r="A25" s="30"/>
      <c r="B25" s="31"/>
      <c r="C25" s="32" t="s">
        <v>75</v>
      </c>
      <c r="D25" s="33"/>
      <c r="E25" s="33"/>
      <c r="F25" s="33"/>
      <c r="G25" s="34"/>
      <c r="H25" s="35">
        <f>MAX(H3:H23)</f>
        <v>3400</v>
      </c>
      <c r="I25" s="35">
        <f>MAX(I3:I23)</f>
        <v>23000000</v>
      </c>
      <c r="J25" s="35">
        <f>MAX(J3:J23)</f>
        <v>11666.666666666666</v>
      </c>
      <c r="K25" s="35"/>
      <c r="L25" s="35">
        <f>MAX(L3:L23)</f>
        <v>11666.666666666666</v>
      </c>
    </row>
    <row r="26" spans="1:12" ht="11.25">
      <c r="A26" s="30"/>
      <c r="B26" s="31"/>
      <c r="C26" s="32" t="s">
        <v>76</v>
      </c>
      <c r="D26" s="33"/>
      <c r="E26" s="33"/>
      <c r="F26" s="33"/>
      <c r="G26" s="34"/>
      <c r="H26" s="35">
        <f>AVERAGE(H3:H23)</f>
        <v>1140.3809523809523</v>
      </c>
      <c r="I26" s="35">
        <f>AVERAGE(I3:I23)</f>
        <v>8768571.42857143</v>
      </c>
      <c r="J26" s="35">
        <f>AVERAGE(J3:J23)</f>
        <v>8123.55898365693</v>
      </c>
      <c r="K26" s="35"/>
      <c r="L26" s="35">
        <f>AVERAGE(L3:L23)</f>
        <v>8259.484243827223</v>
      </c>
    </row>
    <row r="27" spans="1:12" s="48" customFormat="1" ht="11.25">
      <c r="A27" s="44"/>
      <c r="B27" s="45"/>
      <c r="C27" s="46"/>
      <c r="D27" s="46"/>
      <c r="E27" s="46"/>
      <c r="F27" s="46"/>
      <c r="G27" s="46"/>
      <c r="H27" s="47"/>
      <c r="I27" s="47"/>
      <c r="J27" s="47"/>
      <c r="K27" s="47"/>
      <c r="L27" s="47"/>
    </row>
    <row r="28" spans="1:2" ht="11.25">
      <c r="A28" s="43" t="s">
        <v>334</v>
      </c>
      <c r="B28" s="42" t="s">
        <v>332</v>
      </c>
    </row>
    <row r="30" spans="1:12" s="29" customFormat="1" ht="15.75">
      <c r="A30" s="27" t="s">
        <v>89</v>
      </c>
      <c r="B30" s="28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45">
      <c r="A31" s="14"/>
      <c r="B31" s="14" t="s">
        <v>330</v>
      </c>
      <c r="C31" s="15" t="s">
        <v>79</v>
      </c>
      <c r="D31" s="15" t="s">
        <v>68</v>
      </c>
      <c r="E31" s="15" t="s">
        <v>69</v>
      </c>
      <c r="F31" s="15" t="s">
        <v>70</v>
      </c>
      <c r="G31" s="15" t="s">
        <v>72</v>
      </c>
      <c r="H31" s="15" t="s">
        <v>71</v>
      </c>
      <c r="I31" s="15" t="s">
        <v>73</v>
      </c>
      <c r="J31" s="15" t="s">
        <v>77</v>
      </c>
      <c r="K31" s="15" t="s">
        <v>331</v>
      </c>
      <c r="L31" s="15" t="s">
        <v>78</v>
      </c>
    </row>
    <row r="32" spans="1:12" ht="11.25">
      <c r="A32" s="10" t="s">
        <v>83</v>
      </c>
      <c r="B32" s="5">
        <v>22</v>
      </c>
      <c r="C32" s="4" t="s">
        <v>0</v>
      </c>
      <c r="D32" s="4" t="s">
        <v>1</v>
      </c>
      <c r="E32" s="4" t="s">
        <v>84</v>
      </c>
      <c r="F32" s="4" t="s">
        <v>28</v>
      </c>
      <c r="G32" s="5" t="s">
        <v>22</v>
      </c>
      <c r="H32" s="6">
        <v>2100</v>
      </c>
      <c r="I32" s="6">
        <v>9000000</v>
      </c>
      <c r="J32" s="8">
        <f>I32/H32</f>
        <v>4285.714285714285</v>
      </c>
      <c r="K32" s="40">
        <v>1.09</v>
      </c>
      <c r="L32" s="8">
        <f>J32*K32</f>
        <v>4671.428571428572</v>
      </c>
    </row>
    <row r="33" spans="1:12" ht="22.5">
      <c r="A33" s="10" t="s">
        <v>87</v>
      </c>
      <c r="B33" s="5">
        <v>23</v>
      </c>
      <c r="C33" s="4" t="s">
        <v>0</v>
      </c>
      <c r="D33" s="4" t="s">
        <v>1</v>
      </c>
      <c r="E33" s="4" t="s">
        <v>88</v>
      </c>
      <c r="F33" s="4" t="s">
        <v>63</v>
      </c>
      <c r="G33" s="5" t="s">
        <v>6</v>
      </c>
      <c r="H33" s="6">
        <v>860</v>
      </c>
      <c r="I33" s="6">
        <v>5000000</v>
      </c>
      <c r="J33" s="8">
        <f>I33/H33</f>
        <v>5813.953488372093</v>
      </c>
      <c r="K33" s="40">
        <v>1</v>
      </c>
      <c r="L33" s="8">
        <f>J33*K33</f>
        <v>5813.953488372093</v>
      </c>
    </row>
    <row r="34" spans="1:12" ht="11.25">
      <c r="A34" s="10" t="s">
        <v>85</v>
      </c>
      <c r="B34" s="5">
        <v>24</v>
      </c>
      <c r="C34" s="4" t="s">
        <v>0</v>
      </c>
      <c r="D34" s="4" t="s">
        <v>1</v>
      </c>
      <c r="E34" s="4" t="s">
        <v>86</v>
      </c>
      <c r="F34" s="4" t="s">
        <v>101</v>
      </c>
      <c r="G34" s="5"/>
      <c r="H34" s="6">
        <v>400</v>
      </c>
      <c r="I34" s="6">
        <v>2400000</v>
      </c>
      <c r="J34" s="8">
        <f>I34/H34</f>
        <v>6000</v>
      </c>
      <c r="K34" s="40">
        <v>1</v>
      </c>
      <c r="L34" s="8">
        <f>J34*K34</f>
        <v>6000</v>
      </c>
    </row>
    <row r="35" spans="1:12" ht="12.75">
      <c r="A35" s="36"/>
      <c r="B35" s="37"/>
      <c r="C35" s="32" t="s">
        <v>76</v>
      </c>
      <c r="D35" s="33"/>
      <c r="E35" s="33"/>
      <c r="F35" s="33"/>
      <c r="G35" s="34"/>
      <c r="H35" s="35">
        <f>AVERAGE(H32:H34)</f>
        <v>1120</v>
      </c>
      <c r="I35" s="35">
        <f>AVERAGE(I32:I34)</f>
        <v>5466666.666666667</v>
      </c>
      <c r="J35" s="35">
        <f>AVERAGE(J32:J34)</f>
        <v>5366.555924695459</v>
      </c>
      <c r="K35" s="35"/>
      <c r="L35" s="35">
        <f>AVERAGE(L32:L34)</f>
        <v>5495.127353266888</v>
      </c>
    </row>
    <row r="37" spans="1:12" s="29" customFormat="1" ht="15.75">
      <c r="A37" s="27" t="s">
        <v>99</v>
      </c>
      <c r="B37" s="28"/>
      <c r="D37" s="27"/>
      <c r="E37" s="27"/>
      <c r="F37" s="27"/>
      <c r="G37" s="27"/>
      <c r="H37" s="27"/>
      <c r="I37" s="27"/>
      <c r="J37" s="27"/>
      <c r="K37" s="27"/>
      <c r="L37" s="27"/>
    </row>
    <row r="38" spans="1:15" ht="45">
      <c r="A38" s="14"/>
      <c r="B38" s="14" t="s">
        <v>330</v>
      </c>
      <c r="C38" s="15" t="s">
        <v>79</v>
      </c>
      <c r="D38" s="15" t="s">
        <v>68</v>
      </c>
      <c r="E38" s="15" t="s">
        <v>69</v>
      </c>
      <c r="F38" s="15" t="s">
        <v>70</v>
      </c>
      <c r="G38" s="15" t="s">
        <v>72</v>
      </c>
      <c r="H38" s="15" t="s">
        <v>71</v>
      </c>
      <c r="I38" s="15" t="s">
        <v>73</v>
      </c>
      <c r="J38" s="15" t="s">
        <v>77</v>
      </c>
      <c r="K38" s="15" t="s">
        <v>331</v>
      </c>
      <c r="L38" s="15" t="s">
        <v>78</v>
      </c>
      <c r="M38" s="3"/>
      <c r="N38" s="3"/>
      <c r="O38" s="3"/>
    </row>
    <row r="39" spans="1:15" ht="11.25">
      <c r="A39" s="10" t="s">
        <v>90</v>
      </c>
      <c r="B39" s="5">
        <v>25</v>
      </c>
      <c r="C39" s="4" t="s">
        <v>0</v>
      </c>
      <c r="D39" s="4" t="s">
        <v>91</v>
      </c>
      <c r="E39" s="4" t="s">
        <v>92</v>
      </c>
      <c r="F39" s="4" t="s">
        <v>28</v>
      </c>
      <c r="G39" s="1" t="s">
        <v>6</v>
      </c>
      <c r="H39" s="2">
        <v>500</v>
      </c>
      <c r="I39" s="2">
        <v>2800000</v>
      </c>
      <c r="J39" s="18">
        <f>I39/H39</f>
        <v>5600</v>
      </c>
      <c r="K39" s="40">
        <v>1</v>
      </c>
      <c r="L39" s="8">
        <f>J39*K39</f>
        <v>5600</v>
      </c>
      <c r="M39" s="3"/>
      <c r="N39" s="3"/>
      <c r="O39" s="3"/>
    </row>
    <row r="40" spans="1:15" ht="22.5">
      <c r="A40" s="10" t="s">
        <v>93</v>
      </c>
      <c r="B40" s="5">
        <v>26</v>
      </c>
      <c r="C40" s="4" t="s">
        <v>0</v>
      </c>
      <c r="D40" s="4" t="s">
        <v>94</v>
      </c>
      <c r="E40" s="4" t="s">
        <v>95</v>
      </c>
      <c r="F40" s="4" t="s">
        <v>61</v>
      </c>
      <c r="G40" s="1"/>
      <c r="H40" s="2">
        <v>860</v>
      </c>
      <c r="I40" s="2">
        <v>5500000</v>
      </c>
      <c r="J40" s="18">
        <f>I40/H40</f>
        <v>6395.3488372093025</v>
      </c>
      <c r="K40" s="40">
        <v>1</v>
      </c>
      <c r="L40" s="8">
        <f>J40*K40</f>
        <v>6395.3488372093025</v>
      </c>
      <c r="M40" s="3"/>
      <c r="N40" s="3"/>
      <c r="O40" s="3"/>
    </row>
    <row r="41" spans="1:15" ht="11.25">
      <c r="A41" s="10" t="s">
        <v>96</v>
      </c>
      <c r="B41" s="5">
        <v>27</v>
      </c>
      <c r="C41" s="4" t="s">
        <v>0</v>
      </c>
      <c r="D41" s="4" t="s">
        <v>97</v>
      </c>
      <c r="E41" s="4" t="s">
        <v>98</v>
      </c>
      <c r="F41" s="4" t="s">
        <v>100</v>
      </c>
      <c r="G41" s="1"/>
      <c r="H41" s="2">
        <v>4000</v>
      </c>
      <c r="I41" s="2">
        <v>25000000</v>
      </c>
      <c r="J41" s="18">
        <f>I41/H41</f>
        <v>6250</v>
      </c>
      <c r="K41" s="40">
        <v>1</v>
      </c>
      <c r="L41" s="8">
        <f>J41*K41</f>
        <v>6250</v>
      </c>
      <c r="M41" s="3"/>
      <c r="N41" s="3"/>
      <c r="O41" s="3"/>
    </row>
    <row r="42" spans="1:15" ht="11.25">
      <c r="A42" s="30"/>
      <c r="B42" s="31"/>
      <c r="C42" s="32" t="s">
        <v>76</v>
      </c>
      <c r="D42" s="33"/>
      <c r="E42" s="33"/>
      <c r="F42" s="33"/>
      <c r="G42" s="34"/>
      <c r="H42" s="38"/>
      <c r="I42" s="38"/>
      <c r="J42" s="39">
        <f>AVERAGE(J39:J41)</f>
        <v>6081.782945736434</v>
      </c>
      <c r="K42" s="39"/>
      <c r="L42" s="39">
        <f>AVERAGE(L39:L41)</f>
        <v>6081.782945736434</v>
      </c>
      <c r="M42" s="3"/>
      <c r="N42" s="3"/>
      <c r="O42" s="3"/>
    </row>
    <row r="43" spans="13:15" ht="11.25">
      <c r="M43" s="3"/>
      <c r="N43" s="3"/>
      <c r="O43" s="3"/>
    </row>
    <row r="46" spans="10:11" ht="11.25">
      <c r="J46" s="17"/>
      <c r="K46" s="17"/>
    </row>
  </sheetData>
  <mergeCells count="5">
    <mergeCell ref="C42:G42"/>
    <mergeCell ref="C24:G24"/>
    <mergeCell ref="C25:G25"/>
    <mergeCell ref="C26:G26"/>
    <mergeCell ref="C35:G35"/>
  </mergeCells>
  <hyperlinks>
    <hyperlink ref="A8" r:id="rId1" display="https://www.avito.ru/naberezhnye_chelny/kommercheskaya_nedvizhimost/torgovoe_pomeschenie_900_m_543391981"/>
    <hyperlink ref="A12" r:id="rId2" display="https://www.avito.ru/naberezhnye_chelny/zemelnye_uchastki/uchastok_4.4_sot._promnaznacheniya_572154128"/>
    <hyperlink ref="A7" r:id="rId3" display="https://www.avito.ru/naberezhnye_chelny/zemelnye_uchastki/uchastok_7.3_sot._promnaznacheniya_489396950"/>
    <hyperlink ref="A10" r:id="rId4" display="https://www.avito.ru/naberezhnye_chelny/zemelnye_uchastki/uchastok_9_sot._promnaznacheniya_383059699"/>
    <hyperlink ref="A5" r:id="rId5" display="https://www.avito.ru/naberezhnye_chelny/zemelnye_uchastki/uchastok_6_sot._promnaznacheniya_495230452"/>
    <hyperlink ref="A4" r:id="rId6" display="https://www.avito.ru/naberezhnye_chelny/zemelnye_uchastki/uchastok_7_sot._promnaznacheniya_521522961"/>
    <hyperlink ref="A21" r:id="rId7" display="https://www.avito.ru/naberezhnye_chelny/zemelnye_uchastki/uchastok_9_sot._promnaznacheniya_514809740"/>
    <hyperlink ref="A13" r:id="rId8" display="https://www.avito.ru/naberezhnye_chelny/zemelnye_uchastki/uchastok_3.7_sot._promnaznacheniya_562629253"/>
    <hyperlink ref="A3" r:id="rId9" display="https://www.avito.ru/naberezhnye_chelny/zemelnye_uchastki/uchastok_6_sot._promnaznacheniya_230622299"/>
    <hyperlink ref="A15" r:id="rId10" display="https://www.avito.ru/naberezhnye_chelny/zemelnye_uchastki/uchastok_9_sot._promnaznacheniya_429657112"/>
    <hyperlink ref="A9" r:id="rId11" display="https://www.avito.ru/naberezhnye_chelny/zemelnye_uchastki/uchastok_7.5_sot._promnaznacheniya_216047301"/>
    <hyperlink ref="A18" r:id="rId12" display="https://www.avito.ru/naberezhnye_chelny/zemelnye_uchastki/uchastok_28_sot._promnaznacheniya_500530017"/>
    <hyperlink ref="A17" r:id="rId13" display="https://www.avito.ru/naberezhnye_chelny/zemelnye_uchastki/uchastok_8.6_sot._promnaznacheniya_556474230"/>
    <hyperlink ref="A20" r:id="rId14" display="https://www.avito.ru/naberezhnye_chelny/zemelnye_uchastki/uchastok_8_sot._promnaznacheniya_510099854"/>
    <hyperlink ref="A11" r:id="rId15" display="https://www.avito.ru/naberezhnye_chelny/zemelnye_uchastki/uchastok_28_sot._promnaznacheniya_546693694"/>
    <hyperlink ref="A14" r:id="rId16" display="https://www.avito.ru/naberezhnye_chelny/zemelnye_uchastki/uchastok_9_sot._promnaznacheniya_543911146"/>
    <hyperlink ref="A19" r:id="rId17" display="https://www.avito.ru/naberezhnye_chelny/zemelnye_uchastki/uchastok_19_sot._promnaznacheniya_541057363"/>
    <hyperlink ref="A32" r:id="rId18" display="https://www.avito.ru/naberezhnye_chelny/zemelnye_uchastki/uchastok_21_sot._promnaznacheniya_557305692"/>
    <hyperlink ref="A34" r:id="rId19" display="https://www.avito.ru/naberezhnye_chelny/zemelnye_uchastki/uchastok_4_sot._promnaznacheniya_546345127"/>
    <hyperlink ref="A39" r:id="rId20" display="https://www.avito.ru/naberezhnye_chelny/zemelnye_uchastki/uchastok_5_sot._promnaznacheniya_559194951"/>
    <hyperlink ref="A40" r:id="rId21" display="https://www.avito.ru/naberezhnye_chelny/zemelnye_uchastki/uchastok_8.6_ga_promnaznacheniya_551686776"/>
    <hyperlink ref="A41" r:id="rId22" display="https://www.avito.ru/naberezhnye_chelny/zemelnye_uchastki/uchastok_40_sot._promnaznacheniya_492585146"/>
    <hyperlink ref="A23" r:id="rId23" display="https://www.avito.ru/naberezhnye_chelny/zemelnye_uchastki/uchastok_34_sot._promnaznacheniya_540369539"/>
    <hyperlink ref="A22" r:id="rId24" display="https://www.avito.ru/naberezhnye_chelny/zemelnye_uchastki/uchastok_18_sot._promnaznacheniya_552789562"/>
    <hyperlink ref="A33" r:id="rId25" display="https://www.avito.ru/naberezhnye_chelny/zemelnye_uchastki/uchastok_8.6_sot._promnaznacheniya_552515133"/>
  </hyperlinks>
  <printOptions/>
  <pageMargins left="0.75" right="0.75" top="1" bottom="1" header="0.5" footer="0.5"/>
  <pageSetup horizontalDpi="600" verticalDpi="600" orientation="portrait" paperSize="9" r:id="rId27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21"/>
  <sheetViews>
    <sheetView workbookViewId="0" topLeftCell="A1">
      <pane ySplit="1" topLeftCell="BM10" activePane="bottomLeft" state="frozen"/>
      <selection pane="topLeft" activeCell="A1" sqref="A1"/>
      <selection pane="bottomLeft" activeCell="O9" sqref="O9"/>
    </sheetView>
  </sheetViews>
  <sheetFormatPr defaultColWidth="9.00390625" defaultRowHeight="12.75"/>
  <cols>
    <col min="1" max="1" width="9.125" style="11" customWidth="1"/>
    <col min="2" max="2" width="9.125" style="16" customWidth="1"/>
    <col min="3" max="3" width="9.125" style="11" customWidth="1"/>
    <col min="4" max="4" width="14.75390625" style="11" customWidth="1"/>
    <col min="5" max="5" width="25.25390625" style="11" customWidth="1"/>
    <col min="6" max="6" width="9.125" style="11" customWidth="1"/>
    <col min="7" max="7" width="22.75390625" style="11" customWidth="1"/>
    <col min="8" max="8" width="8.125" style="11" customWidth="1"/>
    <col min="9" max="9" width="9.125" style="11" customWidth="1"/>
    <col min="10" max="10" width="7.875" style="11" customWidth="1"/>
    <col min="11" max="11" width="10.875" style="13" customWidth="1"/>
    <col min="12" max="16384" width="9.125" style="11" customWidth="1"/>
  </cols>
  <sheetData>
    <row r="1" spans="1:18" ht="33.75">
      <c r="A1" s="15"/>
      <c r="B1" s="14" t="s">
        <v>330</v>
      </c>
      <c r="C1" s="15" t="s">
        <v>79</v>
      </c>
      <c r="D1" s="15" t="s">
        <v>68</v>
      </c>
      <c r="E1" s="15" t="s">
        <v>69</v>
      </c>
      <c r="F1" s="15" t="s">
        <v>102</v>
      </c>
      <c r="G1" s="15" t="s">
        <v>103</v>
      </c>
      <c r="H1" s="15" t="s">
        <v>104</v>
      </c>
      <c r="I1" s="15" t="s">
        <v>105</v>
      </c>
      <c r="J1" s="19" t="s">
        <v>106</v>
      </c>
      <c r="K1" s="15" t="s">
        <v>107</v>
      </c>
      <c r="L1" s="15" t="s">
        <v>108</v>
      </c>
      <c r="M1" s="15" t="s">
        <v>109</v>
      </c>
      <c r="N1" s="20" t="s">
        <v>110</v>
      </c>
      <c r="O1" s="15" t="s">
        <v>111</v>
      </c>
      <c r="P1" s="19" t="s">
        <v>112</v>
      </c>
      <c r="Q1" s="15" t="s">
        <v>113</v>
      </c>
      <c r="R1" s="12" t="s">
        <v>164</v>
      </c>
    </row>
    <row r="2" spans="1:17" ht="11.25">
      <c r="A2" s="21" t="s">
        <v>114</v>
      </c>
      <c r="B2" s="5">
        <v>1</v>
      </c>
      <c r="C2" s="7" t="s">
        <v>0</v>
      </c>
      <c r="D2" s="7" t="s">
        <v>1</v>
      </c>
      <c r="E2" s="7" t="s">
        <v>115</v>
      </c>
      <c r="F2" s="9" t="s">
        <v>27</v>
      </c>
      <c r="G2" s="7" t="s">
        <v>116</v>
      </c>
      <c r="H2" s="9" t="s">
        <v>117</v>
      </c>
      <c r="I2" s="9">
        <v>130.4</v>
      </c>
      <c r="J2" s="8">
        <v>580</v>
      </c>
      <c r="K2" s="9" t="s">
        <v>6</v>
      </c>
      <c r="L2" s="8">
        <v>7200000</v>
      </c>
      <c r="M2" s="8">
        <f aca="true" t="shared" si="0" ref="M2:M18">L2/I2</f>
        <v>55214.723926380364</v>
      </c>
      <c r="N2" s="23">
        <f aca="true" t="shared" si="1" ref="N2:N18">I2/J2</f>
        <v>0.22482758620689655</v>
      </c>
      <c r="O2" s="22">
        <f>'ЗУ торг-оф'!$L$35</f>
        <v>5495.127353266888</v>
      </c>
      <c r="P2" s="22">
        <f aca="true" t="shared" si="2" ref="P2:P18">O2*J2</f>
        <v>3187173.864894795</v>
      </c>
      <c r="Q2" s="23">
        <f aca="true" t="shared" si="3" ref="Q2:Q18">P2/L2</f>
        <v>0.44266303679094376</v>
      </c>
    </row>
    <row r="3" spans="1:17" ht="11.25">
      <c r="A3" s="10" t="s">
        <v>118</v>
      </c>
      <c r="B3" s="5">
        <v>2</v>
      </c>
      <c r="C3" s="4" t="s">
        <v>0</v>
      </c>
      <c r="D3" s="4" t="s">
        <v>1</v>
      </c>
      <c r="E3" s="4" t="s">
        <v>119</v>
      </c>
      <c r="F3" s="5" t="s">
        <v>32</v>
      </c>
      <c r="G3" s="4" t="s">
        <v>120</v>
      </c>
      <c r="H3" s="5" t="s">
        <v>121</v>
      </c>
      <c r="I3" s="5">
        <v>874.6</v>
      </c>
      <c r="J3" s="6">
        <v>2851</v>
      </c>
      <c r="K3" s="5"/>
      <c r="L3" s="6">
        <v>50000000</v>
      </c>
      <c r="M3" s="6">
        <f t="shared" si="0"/>
        <v>57168.99153898925</v>
      </c>
      <c r="N3" s="23">
        <f t="shared" si="1"/>
        <v>0.3067695545422659</v>
      </c>
      <c r="O3" s="22">
        <f>15789.74*J3^(-0.1)</f>
        <v>7126.483058975393</v>
      </c>
      <c r="P3" s="22">
        <f t="shared" si="2"/>
        <v>20317603.201138847</v>
      </c>
      <c r="Q3" s="23">
        <f t="shared" si="3"/>
        <v>0.4063520640227769</v>
      </c>
    </row>
    <row r="4" spans="1:17" ht="22.5">
      <c r="A4" s="21" t="s">
        <v>122</v>
      </c>
      <c r="B4" s="5">
        <v>3</v>
      </c>
      <c r="C4" s="7" t="s">
        <v>0</v>
      </c>
      <c r="D4" s="7" t="s">
        <v>1</v>
      </c>
      <c r="E4" s="7" t="s">
        <v>123</v>
      </c>
      <c r="F4" s="9" t="s">
        <v>27</v>
      </c>
      <c r="G4" s="7" t="s">
        <v>124</v>
      </c>
      <c r="H4" s="9" t="s">
        <v>117</v>
      </c>
      <c r="I4" s="9">
        <v>380</v>
      </c>
      <c r="J4" s="8">
        <v>1160</v>
      </c>
      <c r="K4" s="9"/>
      <c r="L4" s="8">
        <v>20000000</v>
      </c>
      <c r="M4" s="8">
        <f t="shared" si="0"/>
        <v>52631.57894736842</v>
      </c>
      <c r="N4" s="23">
        <f t="shared" si="1"/>
        <v>0.3275862068965517</v>
      </c>
      <c r="O4" s="22">
        <f>'ЗУ торг-оф'!$L$35</f>
        <v>5495.127353266888</v>
      </c>
      <c r="P4" s="22">
        <f t="shared" si="2"/>
        <v>6374347.72978959</v>
      </c>
      <c r="Q4" s="23">
        <f t="shared" si="3"/>
        <v>0.3187173864894795</v>
      </c>
    </row>
    <row r="5" spans="1:17" ht="22.5">
      <c r="A5" s="10" t="s">
        <v>125</v>
      </c>
      <c r="B5" s="5">
        <v>4</v>
      </c>
      <c r="C5" s="4" t="s">
        <v>0</v>
      </c>
      <c r="D5" s="4" t="s">
        <v>91</v>
      </c>
      <c r="E5" s="4" t="s">
        <v>126</v>
      </c>
      <c r="F5" s="5" t="s">
        <v>27</v>
      </c>
      <c r="G5" s="4" t="s">
        <v>127</v>
      </c>
      <c r="H5" s="5" t="s">
        <v>128</v>
      </c>
      <c r="I5" s="5">
        <v>270</v>
      </c>
      <c r="J5" s="6">
        <v>650</v>
      </c>
      <c r="K5" s="5" t="s">
        <v>129</v>
      </c>
      <c r="L5" s="6">
        <v>11000000</v>
      </c>
      <c r="M5" s="6">
        <f t="shared" si="0"/>
        <v>40740.74074074074</v>
      </c>
      <c r="N5" s="23">
        <f t="shared" si="1"/>
        <v>0.4153846153846154</v>
      </c>
      <c r="O5" s="22">
        <f>'ЗУ торг-оф'!$L$42</f>
        <v>6081.782945736434</v>
      </c>
      <c r="P5" s="22">
        <f t="shared" si="2"/>
        <v>3953158.914728682</v>
      </c>
      <c r="Q5" s="23">
        <f t="shared" si="3"/>
        <v>0.3593780831571529</v>
      </c>
    </row>
    <row r="6" spans="1:17" ht="22.5">
      <c r="A6" s="10" t="s">
        <v>130</v>
      </c>
      <c r="B6" s="5">
        <v>5</v>
      </c>
      <c r="C6" s="4" t="s">
        <v>0</v>
      </c>
      <c r="D6" s="4" t="s">
        <v>1</v>
      </c>
      <c r="E6" s="4" t="s">
        <v>131</v>
      </c>
      <c r="F6" s="5" t="s">
        <v>32</v>
      </c>
      <c r="G6" s="4" t="s">
        <v>116</v>
      </c>
      <c r="H6" s="5" t="s">
        <v>128</v>
      </c>
      <c r="I6" s="5">
        <v>980</v>
      </c>
      <c r="J6" s="6">
        <v>2500</v>
      </c>
      <c r="K6" s="5" t="s">
        <v>6</v>
      </c>
      <c r="L6" s="6">
        <v>46000000</v>
      </c>
      <c r="M6" s="6">
        <f t="shared" si="0"/>
        <v>46938.77551020408</v>
      </c>
      <c r="N6" s="23">
        <f t="shared" si="1"/>
        <v>0.392</v>
      </c>
      <c r="O6" s="22">
        <f>15789.74*J6^(-0.1)</f>
        <v>7220.727870618982</v>
      </c>
      <c r="P6" s="22">
        <f t="shared" si="2"/>
        <v>18051819.676547453</v>
      </c>
      <c r="Q6" s="23">
        <f t="shared" si="3"/>
        <v>0.3924308625336403</v>
      </c>
    </row>
    <row r="7" spans="1:17" ht="11.25">
      <c r="A7" s="10" t="s">
        <v>132</v>
      </c>
      <c r="B7" s="5">
        <v>6</v>
      </c>
      <c r="C7" s="4" t="s">
        <v>0</v>
      </c>
      <c r="D7" s="4" t="s">
        <v>133</v>
      </c>
      <c r="E7" s="4" t="s">
        <v>134</v>
      </c>
      <c r="F7" s="5" t="s">
        <v>27</v>
      </c>
      <c r="G7" s="4" t="s">
        <v>135</v>
      </c>
      <c r="H7" s="5" t="s">
        <v>128</v>
      </c>
      <c r="I7" s="5">
        <v>1353</v>
      </c>
      <c r="J7" s="6">
        <v>2757</v>
      </c>
      <c r="K7" s="5" t="s">
        <v>6</v>
      </c>
      <c r="L7" s="6">
        <v>60000000</v>
      </c>
      <c r="M7" s="6">
        <f t="shared" si="0"/>
        <v>44345.89800443459</v>
      </c>
      <c r="N7" s="23">
        <f t="shared" si="1"/>
        <v>0.49075081610446136</v>
      </c>
      <c r="O7" s="22">
        <f>'ЗУ торг-оф'!$L$42</f>
        <v>6081.782945736434</v>
      </c>
      <c r="P7" s="22">
        <f t="shared" si="2"/>
        <v>16767475.581395349</v>
      </c>
      <c r="Q7" s="23">
        <f t="shared" si="3"/>
        <v>0.2794579263565891</v>
      </c>
    </row>
    <row r="8" spans="1:17" ht="22.5">
      <c r="A8" s="21" t="s">
        <v>136</v>
      </c>
      <c r="B8" s="5">
        <v>7</v>
      </c>
      <c r="C8" s="7" t="s">
        <v>0</v>
      </c>
      <c r="D8" s="7" t="s">
        <v>1</v>
      </c>
      <c r="E8" s="7" t="s">
        <v>137</v>
      </c>
      <c r="F8" s="9" t="s">
        <v>32</v>
      </c>
      <c r="G8" s="7" t="s">
        <v>116</v>
      </c>
      <c r="H8" s="9" t="s">
        <v>128</v>
      </c>
      <c r="I8" s="9">
        <v>1150</v>
      </c>
      <c r="J8" s="8">
        <v>1900</v>
      </c>
      <c r="K8" s="9"/>
      <c r="L8" s="8">
        <v>82000000</v>
      </c>
      <c r="M8" s="8">
        <f t="shared" si="0"/>
        <v>71304.34782608696</v>
      </c>
      <c r="N8" s="23">
        <f t="shared" si="1"/>
        <v>0.6052631578947368</v>
      </c>
      <c r="O8" s="22">
        <f>15789.74*J8^(-0.1)</f>
        <v>7421.635461541967</v>
      </c>
      <c r="P8" s="22">
        <f t="shared" si="2"/>
        <v>14101107.376929738</v>
      </c>
      <c r="Q8" s="23">
        <f t="shared" si="3"/>
        <v>0.17196472410889924</v>
      </c>
    </row>
    <row r="9" spans="1:17" ht="11.25">
      <c r="A9" s="21" t="s">
        <v>138</v>
      </c>
      <c r="B9" s="5">
        <v>8</v>
      </c>
      <c r="C9" s="7" t="s">
        <v>0</v>
      </c>
      <c r="D9" s="7" t="s">
        <v>1</v>
      </c>
      <c r="E9" s="7" t="s">
        <v>139</v>
      </c>
      <c r="F9" s="9" t="s">
        <v>32</v>
      </c>
      <c r="G9" s="7" t="s">
        <v>140</v>
      </c>
      <c r="H9" s="9" t="s">
        <v>117</v>
      </c>
      <c r="I9" s="9">
        <v>243</v>
      </c>
      <c r="J9" s="8">
        <v>394</v>
      </c>
      <c r="K9" s="9"/>
      <c r="L9" s="8">
        <v>14500000</v>
      </c>
      <c r="M9" s="8">
        <f t="shared" si="0"/>
        <v>59670.78189300412</v>
      </c>
      <c r="N9" s="23">
        <f t="shared" si="1"/>
        <v>0.616751269035533</v>
      </c>
      <c r="O9" s="22">
        <f>15789.74*J9^(-0.1)</f>
        <v>8686.110634041303</v>
      </c>
      <c r="P9" s="22">
        <f t="shared" si="2"/>
        <v>3422327.589812273</v>
      </c>
      <c r="Q9" s="23">
        <f t="shared" si="3"/>
        <v>0.23602259240084641</v>
      </c>
    </row>
    <row r="10" spans="1:17" ht="22.5">
      <c r="A10" s="21" t="s">
        <v>141</v>
      </c>
      <c r="B10" s="5">
        <v>9</v>
      </c>
      <c r="C10" s="7" t="s">
        <v>0</v>
      </c>
      <c r="D10" s="7" t="s">
        <v>91</v>
      </c>
      <c r="E10" s="7" t="s">
        <v>142</v>
      </c>
      <c r="F10" s="9" t="s">
        <v>32</v>
      </c>
      <c r="G10" s="7" t="s">
        <v>143</v>
      </c>
      <c r="H10" s="9" t="s">
        <v>144</v>
      </c>
      <c r="I10" s="9">
        <f>580+100</f>
        <v>680</v>
      </c>
      <c r="J10" s="8">
        <v>1100</v>
      </c>
      <c r="K10" s="9"/>
      <c r="L10" s="8">
        <v>43000000</v>
      </c>
      <c r="M10" s="8">
        <f t="shared" si="0"/>
        <v>63235.294117647056</v>
      </c>
      <c r="N10" s="23">
        <f t="shared" si="1"/>
        <v>0.6181818181818182</v>
      </c>
      <c r="O10" s="22">
        <f>'ЗУ торг-оф'!$L$42</f>
        <v>6081.782945736434</v>
      </c>
      <c r="P10" s="22">
        <f t="shared" si="2"/>
        <v>6689961.240310078</v>
      </c>
      <c r="Q10" s="23">
        <f t="shared" si="3"/>
        <v>0.15558049396069948</v>
      </c>
    </row>
    <row r="11" spans="1:17" ht="22.5">
      <c r="A11" s="21" t="s">
        <v>145</v>
      </c>
      <c r="B11" s="5">
        <v>10</v>
      </c>
      <c r="C11" s="7" t="s">
        <v>0</v>
      </c>
      <c r="D11" s="7" t="s">
        <v>91</v>
      </c>
      <c r="E11" s="7" t="s">
        <v>146</v>
      </c>
      <c r="F11" s="9" t="s">
        <v>32</v>
      </c>
      <c r="G11" s="7" t="s">
        <v>140</v>
      </c>
      <c r="H11" s="9" t="s">
        <v>128</v>
      </c>
      <c r="I11" s="9">
        <v>1000</v>
      </c>
      <c r="J11" s="8">
        <v>1500</v>
      </c>
      <c r="K11" s="9"/>
      <c r="L11" s="8">
        <v>51000000</v>
      </c>
      <c r="M11" s="8">
        <f t="shared" si="0"/>
        <v>51000</v>
      </c>
      <c r="N11" s="23">
        <f t="shared" si="1"/>
        <v>0.6666666666666666</v>
      </c>
      <c r="O11" s="22">
        <f>'ЗУ торг-оф'!$L$42</f>
        <v>6081.782945736434</v>
      </c>
      <c r="P11" s="22">
        <f t="shared" si="2"/>
        <v>9122674.418604651</v>
      </c>
      <c r="Q11" s="23">
        <f t="shared" si="3"/>
        <v>0.17887596899224806</v>
      </c>
    </row>
    <row r="12" spans="1:17" ht="22.5">
      <c r="A12" s="21" t="s">
        <v>147</v>
      </c>
      <c r="B12" s="5">
        <v>11</v>
      </c>
      <c r="C12" s="7" t="s">
        <v>0</v>
      </c>
      <c r="D12" s="7" t="s">
        <v>133</v>
      </c>
      <c r="E12" s="7" t="s">
        <v>148</v>
      </c>
      <c r="F12" s="9" t="s">
        <v>32</v>
      </c>
      <c r="G12" s="7" t="s">
        <v>116</v>
      </c>
      <c r="H12" s="9" t="s">
        <v>128</v>
      </c>
      <c r="I12" s="9">
        <v>334.4</v>
      </c>
      <c r="J12" s="8">
        <v>500</v>
      </c>
      <c r="K12" s="9"/>
      <c r="L12" s="8">
        <v>15000000</v>
      </c>
      <c r="M12" s="8">
        <f t="shared" si="0"/>
        <v>44856.459330143545</v>
      </c>
      <c r="N12" s="23">
        <f t="shared" si="1"/>
        <v>0.6688</v>
      </c>
      <c r="O12" s="22">
        <f>'ЗУ торг-оф'!$L$42</f>
        <v>6081.782945736434</v>
      </c>
      <c r="P12" s="22">
        <f t="shared" si="2"/>
        <v>3040891.472868217</v>
      </c>
      <c r="Q12" s="23">
        <f t="shared" si="3"/>
        <v>0.20272609819121448</v>
      </c>
    </row>
    <row r="13" spans="1:17" ht="11.25">
      <c r="A13" s="21" t="s">
        <v>149</v>
      </c>
      <c r="B13" s="5">
        <v>12</v>
      </c>
      <c r="C13" s="7" t="s">
        <v>0</v>
      </c>
      <c r="D13" s="7" t="s">
        <v>133</v>
      </c>
      <c r="E13" s="7" t="s">
        <v>150</v>
      </c>
      <c r="F13" s="9" t="s">
        <v>27</v>
      </c>
      <c r="G13" s="7" t="s">
        <v>116</v>
      </c>
      <c r="H13" s="9" t="s">
        <v>151</v>
      </c>
      <c r="I13" s="9">
        <v>650</v>
      </c>
      <c r="J13" s="8">
        <v>813</v>
      </c>
      <c r="K13" s="9"/>
      <c r="L13" s="8">
        <v>35000000</v>
      </c>
      <c r="M13" s="8">
        <f t="shared" si="0"/>
        <v>53846.153846153844</v>
      </c>
      <c r="N13" s="23">
        <f t="shared" si="1"/>
        <v>0.7995079950799509</v>
      </c>
      <c r="O13" s="22">
        <f>'ЗУ торг-оф'!$L$42</f>
        <v>6081.782945736434</v>
      </c>
      <c r="P13" s="22">
        <f t="shared" si="2"/>
        <v>4944489.534883721</v>
      </c>
      <c r="Q13" s="23">
        <f t="shared" si="3"/>
        <v>0.1412711295681063</v>
      </c>
    </row>
    <row r="14" spans="1:17" ht="11.25">
      <c r="A14" s="10" t="s">
        <v>152</v>
      </c>
      <c r="B14" s="5">
        <v>13</v>
      </c>
      <c r="C14" s="4" t="s">
        <v>0</v>
      </c>
      <c r="D14" s="4" t="s">
        <v>1</v>
      </c>
      <c r="E14" s="4" t="s">
        <v>153</v>
      </c>
      <c r="F14" s="5" t="s">
        <v>32</v>
      </c>
      <c r="G14" s="4" t="s">
        <v>120</v>
      </c>
      <c r="H14" s="5" t="s">
        <v>117</v>
      </c>
      <c r="I14" s="5">
        <v>469</v>
      </c>
      <c r="J14" s="6">
        <v>541</v>
      </c>
      <c r="K14" s="5" t="s">
        <v>6</v>
      </c>
      <c r="L14" s="6">
        <v>28000000</v>
      </c>
      <c r="M14" s="6">
        <f t="shared" si="0"/>
        <v>59701.49253731343</v>
      </c>
      <c r="N14" s="23">
        <f t="shared" si="1"/>
        <v>0.866913123844732</v>
      </c>
      <c r="O14" s="22">
        <f>15789.74*J14^(-0.1)</f>
        <v>8415.021933614746</v>
      </c>
      <c r="P14" s="22">
        <f t="shared" si="2"/>
        <v>4552526.866085578</v>
      </c>
      <c r="Q14" s="23">
        <f t="shared" si="3"/>
        <v>0.16259024521734206</v>
      </c>
    </row>
    <row r="15" spans="1:17" ht="11.25">
      <c r="A15" s="21" t="s">
        <v>154</v>
      </c>
      <c r="B15" s="5">
        <v>14</v>
      </c>
      <c r="C15" s="7" t="s">
        <v>0</v>
      </c>
      <c r="D15" s="7" t="s">
        <v>1</v>
      </c>
      <c r="E15" s="7" t="s">
        <v>155</v>
      </c>
      <c r="F15" s="9" t="s">
        <v>32</v>
      </c>
      <c r="G15" s="7" t="s">
        <v>120</v>
      </c>
      <c r="H15" s="9" t="s">
        <v>156</v>
      </c>
      <c r="I15" s="9">
        <v>2000</v>
      </c>
      <c r="J15" s="8">
        <v>2004</v>
      </c>
      <c r="K15" s="9"/>
      <c r="L15" s="8">
        <v>80000000</v>
      </c>
      <c r="M15" s="8">
        <f t="shared" si="0"/>
        <v>40000</v>
      </c>
      <c r="N15" s="23">
        <f t="shared" si="1"/>
        <v>0.998003992015968</v>
      </c>
      <c r="O15" s="22">
        <f>15789.74*J15^(-0.1)</f>
        <v>7382.189802414357</v>
      </c>
      <c r="P15" s="22">
        <f t="shared" si="2"/>
        <v>14793908.36403837</v>
      </c>
      <c r="Q15" s="23">
        <f t="shared" si="3"/>
        <v>0.18492385455047963</v>
      </c>
    </row>
    <row r="16" spans="1:17" ht="11.25">
      <c r="A16" s="21" t="s">
        <v>157</v>
      </c>
      <c r="B16" s="5">
        <v>15</v>
      </c>
      <c r="C16" s="7" t="s">
        <v>0</v>
      </c>
      <c r="D16" s="7" t="s">
        <v>133</v>
      </c>
      <c r="E16" s="7" t="s">
        <v>158</v>
      </c>
      <c r="F16" s="9" t="s">
        <v>27</v>
      </c>
      <c r="G16" s="7" t="s">
        <v>140</v>
      </c>
      <c r="H16" s="9" t="s">
        <v>159</v>
      </c>
      <c r="I16" s="9">
        <v>860</v>
      </c>
      <c r="J16" s="8">
        <v>813</v>
      </c>
      <c r="K16" s="9"/>
      <c r="L16" s="8">
        <v>39000000</v>
      </c>
      <c r="M16" s="8">
        <f t="shared" si="0"/>
        <v>45348.83720930233</v>
      </c>
      <c r="N16" s="23">
        <f t="shared" si="1"/>
        <v>1.0578105781057812</v>
      </c>
      <c r="O16" s="22">
        <f>'ЗУ торг-оф'!$L$42</f>
        <v>6081.782945736434</v>
      </c>
      <c r="P16" s="22">
        <f t="shared" si="2"/>
        <v>4944489.534883721</v>
      </c>
      <c r="Q16" s="23">
        <f t="shared" si="3"/>
        <v>0.12678178294573644</v>
      </c>
    </row>
    <row r="17" spans="1:17" ht="11.25">
      <c r="A17" s="10" t="s">
        <v>160</v>
      </c>
      <c r="B17" s="5">
        <v>16</v>
      </c>
      <c r="C17" s="4" t="s">
        <v>0</v>
      </c>
      <c r="D17" s="4" t="s">
        <v>1</v>
      </c>
      <c r="E17" s="4" t="s">
        <v>161</v>
      </c>
      <c r="F17" s="5" t="s">
        <v>32</v>
      </c>
      <c r="G17" s="4" t="s">
        <v>120</v>
      </c>
      <c r="H17" s="5" t="s">
        <v>128</v>
      </c>
      <c r="I17" s="5">
        <v>876</v>
      </c>
      <c r="J17" s="6">
        <v>575</v>
      </c>
      <c r="K17" s="5" t="s">
        <v>6</v>
      </c>
      <c r="L17" s="6">
        <v>55000000</v>
      </c>
      <c r="M17" s="6">
        <f t="shared" si="0"/>
        <v>62785.38812785388</v>
      </c>
      <c r="N17" s="23">
        <f t="shared" si="1"/>
        <v>1.5234782608695652</v>
      </c>
      <c r="O17" s="22">
        <f>15789.74*J17^(-0.1)</f>
        <v>8363.887725496059</v>
      </c>
      <c r="P17" s="22">
        <f t="shared" si="2"/>
        <v>4809235.442160234</v>
      </c>
      <c r="Q17" s="23">
        <f t="shared" si="3"/>
        <v>0.08744064440291334</v>
      </c>
    </row>
    <row r="18" spans="1:17" ht="11.25">
      <c r="A18" s="10" t="s">
        <v>162</v>
      </c>
      <c r="B18" s="5">
        <v>17</v>
      </c>
      <c r="C18" s="4" t="s">
        <v>0</v>
      </c>
      <c r="D18" s="4" t="s">
        <v>1</v>
      </c>
      <c r="E18" s="4" t="s">
        <v>163</v>
      </c>
      <c r="F18" s="5" t="s">
        <v>32</v>
      </c>
      <c r="G18" s="4" t="s">
        <v>120</v>
      </c>
      <c r="H18" s="5" t="s">
        <v>128</v>
      </c>
      <c r="I18" s="5">
        <v>1112</v>
      </c>
      <c r="J18" s="6">
        <v>560</v>
      </c>
      <c r="K18" s="5"/>
      <c r="L18" s="6">
        <v>52500000</v>
      </c>
      <c r="M18" s="6">
        <f t="shared" si="0"/>
        <v>47212.23021582734</v>
      </c>
      <c r="N18" s="23">
        <f t="shared" si="1"/>
        <v>1.9857142857142858</v>
      </c>
      <c r="O18" s="22">
        <f>15789.74*J18^(-0.1)</f>
        <v>8386.02545064877</v>
      </c>
      <c r="P18" s="22">
        <f t="shared" si="2"/>
        <v>4696174.252363312</v>
      </c>
      <c r="Q18" s="23">
        <f t="shared" si="3"/>
        <v>0.08945093814025357</v>
      </c>
    </row>
    <row r="19" spans="1:17" ht="12.75" customHeight="1">
      <c r="A19" s="51"/>
      <c r="B19" s="53"/>
      <c r="C19" s="32" t="s">
        <v>74</v>
      </c>
      <c r="D19" s="33"/>
      <c r="E19" s="33"/>
      <c r="F19" s="33"/>
      <c r="G19" s="33"/>
      <c r="H19" s="34"/>
      <c r="I19" s="35">
        <f>MIN(I2:I18)</f>
        <v>130.4</v>
      </c>
      <c r="J19" s="35">
        <f>MIN(J2:J18)</f>
        <v>394</v>
      </c>
      <c r="K19" s="49"/>
      <c r="L19" s="35">
        <f aca="true" t="shared" si="4" ref="L19:Q19">MIN(L2:L18)</f>
        <v>7200000</v>
      </c>
      <c r="M19" s="35">
        <f t="shared" si="4"/>
        <v>40000</v>
      </c>
      <c r="N19" s="50">
        <f t="shared" si="4"/>
        <v>0.22482758620689655</v>
      </c>
      <c r="O19" s="35">
        <f t="shared" si="4"/>
        <v>5495.127353266888</v>
      </c>
      <c r="P19" s="35">
        <f t="shared" si="4"/>
        <v>3040891.472868217</v>
      </c>
      <c r="Q19" s="50">
        <f t="shared" si="4"/>
        <v>0.08744064440291334</v>
      </c>
    </row>
    <row r="20" spans="1:17" ht="12.75" customHeight="1">
      <c r="A20" s="51"/>
      <c r="B20" s="53"/>
      <c r="C20" s="32" t="s">
        <v>75</v>
      </c>
      <c r="D20" s="33"/>
      <c r="E20" s="33"/>
      <c r="F20" s="33"/>
      <c r="G20" s="33"/>
      <c r="H20" s="34"/>
      <c r="I20" s="35">
        <f>MAX(I2:I18)</f>
        <v>2000</v>
      </c>
      <c r="J20" s="35">
        <f>MAX(J2:J18)</f>
        <v>2851</v>
      </c>
      <c r="K20" s="49"/>
      <c r="L20" s="35">
        <f aca="true" t="shared" si="5" ref="L20:Q20">MAX(L2:L18)</f>
        <v>82000000</v>
      </c>
      <c r="M20" s="35">
        <f t="shared" si="5"/>
        <v>71304.34782608696</v>
      </c>
      <c r="N20" s="50">
        <f t="shared" si="5"/>
        <v>1.9857142857142858</v>
      </c>
      <c r="O20" s="35">
        <f t="shared" si="5"/>
        <v>8686.110634041303</v>
      </c>
      <c r="P20" s="35">
        <f t="shared" si="5"/>
        <v>20317603.201138847</v>
      </c>
      <c r="Q20" s="50">
        <f t="shared" si="5"/>
        <v>0.44266303679094376</v>
      </c>
    </row>
    <row r="21" spans="1:17" ht="12.75" customHeight="1">
      <c r="A21" s="52"/>
      <c r="B21" s="54"/>
      <c r="C21" s="32" t="s">
        <v>76</v>
      </c>
      <c r="D21" s="33"/>
      <c r="E21" s="33"/>
      <c r="F21" s="33"/>
      <c r="G21" s="33"/>
      <c r="H21" s="34"/>
      <c r="I21" s="35">
        <f>AVERAGE(I2:I18)</f>
        <v>786.0235294117647</v>
      </c>
      <c r="J21" s="35">
        <f>AVERAGE(J2:J18)</f>
        <v>1246.9411764705883</v>
      </c>
      <c r="K21" s="49"/>
      <c r="L21" s="35">
        <f aca="true" t="shared" si="6" ref="L21:Q21">AVERAGE(L2:L18)</f>
        <v>40541176.47058824</v>
      </c>
      <c r="M21" s="35">
        <f t="shared" si="6"/>
        <v>52705.981986555875</v>
      </c>
      <c r="N21" s="50">
        <f t="shared" si="6"/>
        <v>0.7390829368555193</v>
      </c>
      <c r="O21" s="35">
        <f t="shared" si="6"/>
        <v>6856.753956708257</v>
      </c>
      <c r="P21" s="35">
        <f t="shared" si="6"/>
        <v>8457021.474202037</v>
      </c>
      <c r="Q21" s="50">
        <f t="shared" si="6"/>
        <v>0.23156634304878362</v>
      </c>
    </row>
  </sheetData>
  <autoFilter ref="A1:R21"/>
  <mergeCells count="3">
    <mergeCell ref="C19:H19"/>
    <mergeCell ref="C20:H20"/>
    <mergeCell ref="C21:H21"/>
  </mergeCells>
  <hyperlinks>
    <hyperlink ref="A8" r:id="rId1" display="https://www.avito.ru/naberezhnye_chelny/kommercheskaya_nedvizhimost/prodam_kommercheskuyu_nedvizhimost_gotovyy_biznes_124403510"/>
    <hyperlink ref="A12" r:id="rId2" display="https://www.avito.ru/naberezhnye_chelny/kommercheskaya_nedvizhimost/pomeschenie_svobodnogo_naznacheniya_334.4_m_570856140"/>
    <hyperlink ref="A6" r:id="rId3" display="https://www.avito.ru/naberezhnye_chelny/kommercheskaya_nedvizhimost/prodam_kommercheskuyu_nedvizhimost_ulitsa_druzhby_nar_82015955"/>
    <hyperlink ref="A7" r:id="rId4" display="https://www.avito.ru/naberezhnye_chelny/kommercheskaya_nedvizhimost/pomeschenie_svobodnogo_naznacheniya_1353_m_427268727"/>
    <hyperlink ref="A13" r:id="rId5" display="https://www.avito.ru/naberezhnye_chelny/kommercheskaya_nedvizhimost/zdanie_svobodnnogo_naznacheniya._novoe_543420604"/>
    <hyperlink ref="A15" r:id="rId6" display="https://www.avito.ru/naberezhnye_chelny/kommercheskaya_nedvizhimost/prodam_kommercheskuyu_nedvizhimost_gotovyy_biznes_541026914"/>
    <hyperlink ref="A3" r:id="rId7" display="https://www.avito.ru/naberezhnye_chelny/kommercheskaya_nedvizhimost/torgovoe_pomeschenie_900_m_519066506"/>
    <hyperlink ref="A17" r:id="rId8" display="https://www.avito.ru/naberezhnye_chelny/kommercheskaya_nedvizhimost/torgovyy_tsentr_magnit_-prodam_2etazha_s-876_m_571811134"/>
    <hyperlink ref="A14" r:id="rId9" display="https://www.avito.ru/naberezhnye_chelny/kommercheskaya_nedvizhimost/torgovyy_tsentr_kamilla_prodam_s-469_m_571777442"/>
    <hyperlink ref="A9" r:id="rId10" display="https://www.avito.ru/naberezhnye_chelny/kommercheskaya_nedvizhimost/torgovoe_pomeschenie_243_m_528990341"/>
    <hyperlink ref="A18" r:id="rId11" display="https://www.avito.ru/naberezhnye_chelny/kommercheskaya_nedvizhimost/torgovoe_pomeschenie_1112_m_570862554"/>
    <hyperlink ref="A16" r:id="rId12" display="https://www.avito.ru/naberezhnye_chelny/kommercheskaya_nedvizhimost/torgovoe_pomeschenie_860_m_563173569"/>
    <hyperlink ref="A5" r:id="rId13" display="https://www.avito.ru/naberezhnye_chelny/kommercheskaya_nedvizhimost/torgovoe_pomeschenie_270_m_556432190"/>
    <hyperlink ref="A11" r:id="rId14" display="https://www.avito.ru/naberezhnye_chelny/kommercheskaya_nedvizhimost/torgovoe_pomeschenie_1000_m_553792899"/>
    <hyperlink ref="A10" r:id="rId15" display="https://www.avito.ru/naberezhnye_chelny/kommercheskaya_nedvizhimost/torgovoe_pomeschenie_580_m_550638093"/>
    <hyperlink ref="A2" r:id="rId16" display="https://www.avito.ru/naberezhnye_chelny/kommercheskaya_nedvizhimost/pomeschenie_130_kv._m._i_zemelnyy_uchastok_553_kv._m_181108162"/>
    <hyperlink ref="A4" r:id="rId17" display="https://www.avito.ru/naberezhnye_chelny/zemelnye_uchastki/uchastok_11.6_sot._promnaznacheniya_546781104"/>
  </hyperlinks>
  <printOptions/>
  <pageMargins left="0.75" right="0.75" top="1" bottom="1" header="0.5" footer="0.5"/>
  <pageSetup orientation="portrait" paperSize="9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workbookViewId="0" topLeftCell="A1">
      <pane ySplit="1" topLeftCell="BM26" activePane="bottomLeft" state="frozen"/>
      <selection pane="topLeft" activeCell="A1" sqref="A1"/>
      <selection pane="bottomLeft" activeCell="E90" sqref="E90"/>
    </sheetView>
  </sheetViews>
  <sheetFormatPr defaultColWidth="9.00390625" defaultRowHeight="12.75"/>
  <cols>
    <col min="1" max="1" width="9.125" style="11" customWidth="1"/>
    <col min="2" max="2" width="9.125" style="16" customWidth="1"/>
    <col min="3" max="3" width="9.125" style="11" customWidth="1"/>
    <col min="4" max="4" width="16.00390625" style="11" customWidth="1"/>
    <col min="5" max="5" width="34.625" style="11" customWidth="1"/>
    <col min="6" max="6" width="44.75390625" style="11" customWidth="1"/>
    <col min="7" max="8" width="9.125" style="11" customWidth="1"/>
    <col min="9" max="9" width="12.25390625" style="11" customWidth="1"/>
    <col min="10" max="10" width="14.125" style="11" customWidth="1"/>
    <col min="11" max="16384" width="9.125" style="11" customWidth="1"/>
  </cols>
  <sheetData>
    <row r="1" spans="1:10" ht="22.5">
      <c r="A1" s="24"/>
      <c r="B1" s="14" t="s">
        <v>330</v>
      </c>
      <c r="C1" s="15" t="s">
        <v>79</v>
      </c>
      <c r="D1" s="15" t="s">
        <v>68</v>
      </c>
      <c r="E1" s="15" t="s">
        <v>69</v>
      </c>
      <c r="F1" s="15" t="s">
        <v>70</v>
      </c>
      <c r="G1" s="15" t="s">
        <v>72</v>
      </c>
      <c r="H1" s="15" t="s">
        <v>71</v>
      </c>
      <c r="I1" s="15" t="s">
        <v>73</v>
      </c>
      <c r="J1" s="15" t="s">
        <v>77</v>
      </c>
    </row>
    <row r="2" spans="1:10" ht="11.25">
      <c r="A2" s="10" t="s">
        <v>165</v>
      </c>
      <c r="B2" s="5">
        <v>1</v>
      </c>
      <c r="C2" s="4" t="s">
        <v>0</v>
      </c>
      <c r="D2" s="4"/>
      <c r="E2" s="4" t="s">
        <v>166</v>
      </c>
      <c r="F2" s="7" t="s">
        <v>233</v>
      </c>
      <c r="G2" s="5"/>
      <c r="H2" s="6">
        <v>85000</v>
      </c>
      <c r="I2" s="6">
        <v>12000000</v>
      </c>
      <c r="J2" s="8">
        <f aca="true" t="shared" si="0" ref="J2:J30">I2/H2</f>
        <v>141.1764705882353</v>
      </c>
    </row>
    <row r="3" spans="1:10" ht="22.5">
      <c r="A3" s="10" t="s">
        <v>168</v>
      </c>
      <c r="B3" s="5">
        <v>2</v>
      </c>
      <c r="C3" s="4" t="s">
        <v>0</v>
      </c>
      <c r="D3" s="4" t="s">
        <v>169</v>
      </c>
      <c r="E3" s="4" t="s">
        <v>170</v>
      </c>
      <c r="F3" s="7" t="s">
        <v>234</v>
      </c>
      <c r="G3" s="5" t="s">
        <v>80</v>
      </c>
      <c r="H3" s="6">
        <v>52440</v>
      </c>
      <c r="I3" s="6">
        <v>8500000</v>
      </c>
      <c r="J3" s="8">
        <f t="shared" si="0"/>
        <v>162.09000762776506</v>
      </c>
    </row>
    <row r="4" spans="1:10" ht="11.25">
      <c r="A4" s="10" t="s">
        <v>171</v>
      </c>
      <c r="B4" s="5">
        <v>3</v>
      </c>
      <c r="C4" s="4" t="s">
        <v>0</v>
      </c>
      <c r="D4" s="4" t="s">
        <v>169</v>
      </c>
      <c r="E4" s="4" t="s">
        <v>172</v>
      </c>
      <c r="F4" s="7" t="s">
        <v>235</v>
      </c>
      <c r="G4" s="5" t="s">
        <v>173</v>
      </c>
      <c r="H4" s="6">
        <v>19040</v>
      </c>
      <c r="I4" s="6">
        <v>3400000</v>
      </c>
      <c r="J4" s="8">
        <f t="shared" si="0"/>
        <v>178.57142857142858</v>
      </c>
    </row>
    <row r="5" spans="1:10" ht="11.25">
      <c r="A5" s="10" t="s">
        <v>174</v>
      </c>
      <c r="B5" s="5">
        <v>4</v>
      </c>
      <c r="C5" s="4" t="s">
        <v>0</v>
      </c>
      <c r="D5" s="4" t="s">
        <v>169</v>
      </c>
      <c r="E5" s="4"/>
      <c r="F5" s="7" t="s">
        <v>236</v>
      </c>
      <c r="G5" s="5"/>
      <c r="H5" s="6">
        <v>26171</v>
      </c>
      <c r="I5" s="6">
        <v>4700000</v>
      </c>
      <c r="J5" s="8">
        <f t="shared" si="0"/>
        <v>179.58809369149057</v>
      </c>
    </row>
    <row r="6" spans="1:10" ht="11.25">
      <c r="A6" s="10" t="s">
        <v>175</v>
      </c>
      <c r="B6" s="5">
        <v>5</v>
      </c>
      <c r="C6" s="4" t="s">
        <v>0</v>
      </c>
      <c r="D6" s="4" t="s">
        <v>176</v>
      </c>
      <c r="E6" s="4" t="s">
        <v>177</v>
      </c>
      <c r="F6" s="7" t="s">
        <v>178</v>
      </c>
      <c r="G6" s="5" t="s">
        <v>173</v>
      </c>
      <c r="H6" s="6">
        <v>15000</v>
      </c>
      <c r="I6" s="6">
        <v>2700000</v>
      </c>
      <c r="J6" s="8">
        <f t="shared" si="0"/>
        <v>180</v>
      </c>
    </row>
    <row r="7" spans="1:10" ht="22.5">
      <c r="A7" s="10" t="s">
        <v>179</v>
      </c>
      <c r="B7" s="5">
        <v>6</v>
      </c>
      <c r="C7" s="4" t="s">
        <v>0</v>
      </c>
      <c r="D7" s="4" t="s">
        <v>180</v>
      </c>
      <c r="E7" s="4" t="s">
        <v>181</v>
      </c>
      <c r="F7" s="7" t="s">
        <v>237</v>
      </c>
      <c r="G7" s="5" t="s">
        <v>173</v>
      </c>
      <c r="H7" s="6">
        <v>12000</v>
      </c>
      <c r="I7" s="6">
        <v>2200000</v>
      </c>
      <c r="J7" s="8">
        <f t="shared" si="0"/>
        <v>183.33333333333334</v>
      </c>
    </row>
    <row r="8" spans="1:10" ht="22.5">
      <c r="A8" s="10" t="s">
        <v>182</v>
      </c>
      <c r="B8" s="5">
        <v>7</v>
      </c>
      <c r="C8" s="4" t="s">
        <v>0</v>
      </c>
      <c r="D8" s="4" t="s">
        <v>180</v>
      </c>
      <c r="E8" s="4" t="s">
        <v>183</v>
      </c>
      <c r="F8" s="7" t="s">
        <v>233</v>
      </c>
      <c r="G8" s="5"/>
      <c r="H8" s="6">
        <v>12500</v>
      </c>
      <c r="I8" s="6">
        <v>2400000</v>
      </c>
      <c r="J8" s="8">
        <f t="shared" si="0"/>
        <v>192</v>
      </c>
    </row>
    <row r="9" spans="1:10" ht="22.5">
      <c r="A9" s="10" t="s">
        <v>184</v>
      </c>
      <c r="B9" s="5">
        <v>8</v>
      </c>
      <c r="C9" s="4" t="s">
        <v>0</v>
      </c>
      <c r="D9" s="4" t="s">
        <v>169</v>
      </c>
      <c r="E9" s="4" t="s">
        <v>185</v>
      </c>
      <c r="F9" s="7" t="s">
        <v>238</v>
      </c>
      <c r="G9" s="5" t="s">
        <v>186</v>
      </c>
      <c r="H9" s="6">
        <f>164*42</f>
        <v>6888</v>
      </c>
      <c r="I9" s="6">
        <v>1350000</v>
      </c>
      <c r="J9" s="8">
        <f t="shared" si="0"/>
        <v>195.99303135888502</v>
      </c>
    </row>
    <row r="10" spans="1:10" ht="22.5">
      <c r="A10" s="10" t="s">
        <v>187</v>
      </c>
      <c r="B10" s="5">
        <v>9</v>
      </c>
      <c r="C10" s="4" t="s">
        <v>0</v>
      </c>
      <c r="D10" s="4" t="s">
        <v>169</v>
      </c>
      <c r="E10" s="4" t="s">
        <v>188</v>
      </c>
      <c r="F10" s="7" t="s">
        <v>235</v>
      </c>
      <c r="G10" s="5"/>
      <c r="H10" s="6">
        <v>10000</v>
      </c>
      <c r="I10" s="6">
        <v>2000000</v>
      </c>
      <c r="J10" s="8">
        <f t="shared" si="0"/>
        <v>200</v>
      </c>
    </row>
    <row r="11" spans="1:10" ht="11.25">
      <c r="A11" s="10" t="s">
        <v>189</v>
      </c>
      <c r="B11" s="5">
        <v>10</v>
      </c>
      <c r="C11" s="4" t="s">
        <v>0</v>
      </c>
      <c r="D11" s="4" t="s">
        <v>167</v>
      </c>
      <c r="E11" s="4" t="s">
        <v>190</v>
      </c>
      <c r="F11" s="7" t="s">
        <v>239</v>
      </c>
      <c r="G11" s="5" t="s">
        <v>173</v>
      </c>
      <c r="H11" s="6">
        <v>38399</v>
      </c>
      <c r="I11" s="6">
        <v>8000000</v>
      </c>
      <c r="J11" s="8">
        <f t="shared" si="0"/>
        <v>208.33875882184432</v>
      </c>
    </row>
    <row r="12" spans="1:10" ht="11.25">
      <c r="A12" s="10" t="s">
        <v>191</v>
      </c>
      <c r="B12" s="5">
        <v>11</v>
      </c>
      <c r="C12" s="4" t="s">
        <v>0</v>
      </c>
      <c r="D12" s="4" t="s">
        <v>169</v>
      </c>
      <c r="E12" s="4" t="s">
        <v>192</v>
      </c>
      <c r="F12" s="7" t="s">
        <v>240</v>
      </c>
      <c r="G12" s="5" t="s">
        <v>173</v>
      </c>
      <c r="H12" s="6">
        <v>10000</v>
      </c>
      <c r="I12" s="6">
        <v>2100000</v>
      </c>
      <c r="J12" s="8">
        <f t="shared" si="0"/>
        <v>210</v>
      </c>
    </row>
    <row r="13" spans="1:10" ht="22.5">
      <c r="A13" s="10" t="s">
        <v>193</v>
      </c>
      <c r="B13" s="5">
        <v>12</v>
      </c>
      <c r="C13" s="4" t="s">
        <v>0</v>
      </c>
      <c r="D13" s="4" t="s">
        <v>167</v>
      </c>
      <c r="E13" s="4" t="s">
        <v>194</v>
      </c>
      <c r="F13" s="7" t="s">
        <v>195</v>
      </c>
      <c r="G13" s="5" t="s">
        <v>173</v>
      </c>
      <c r="H13" s="6">
        <v>38399</v>
      </c>
      <c r="I13" s="6">
        <v>8000000</v>
      </c>
      <c r="J13" s="8">
        <f t="shared" si="0"/>
        <v>208.33875882184432</v>
      </c>
    </row>
    <row r="14" spans="1:10" ht="22.5">
      <c r="A14" s="10" t="s">
        <v>196</v>
      </c>
      <c r="B14" s="5">
        <v>13</v>
      </c>
      <c r="C14" s="4" t="s">
        <v>0</v>
      </c>
      <c r="D14" s="4" t="s">
        <v>169</v>
      </c>
      <c r="E14" s="4" t="s">
        <v>197</v>
      </c>
      <c r="F14" s="7" t="s">
        <v>238</v>
      </c>
      <c r="G14" s="5"/>
      <c r="H14" s="6">
        <v>7000</v>
      </c>
      <c r="I14" s="6">
        <v>1500000</v>
      </c>
      <c r="J14" s="8">
        <f t="shared" si="0"/>
        <v>214.28571428571428</v>
      </c>
    </row>
    <row r="15" spans="1:10" ht="22.5">
      <c r="A15" s="10" t="s">
        <v>198</v>
      </c>
      <c r="B15" s="5">
        <v>14</v>
      </c>
      <c r="C15" s="4" t="s">
        <v>0</v>
      </c>
      <c r="D15" s="4" t="s">
        <v>199</v>
      </c>
      <c r="E15" s="4" t="s">
        <v>200</v>
      </c>
      <c r="F15" s="7" t="s">
        <v>237</v>
      </c>
      <c r="G15" s="5" t="s">
        <v>173</v>
      </c>
      <c r="H15" s="6">
        <v>16216</v>
      </c>
      <c r="I15" s="6">
        <v>3500000</v>
      </c>
      <c r="J15" s="8">
        <f t="shared" si="0"/>
        <v>215.83621114948198</v>
      </c>
    </row>
    <row r="16" spans="1:10" ht="45">
      <c r="A16" s="10" t="s">
        <v>201</v>
      </c>
      <c r="B16" s="5">
        <v>15</v>
      </c>
      <c r="C16" s="4" t="s">
        <v>0</v>
      </c>
      <c r="D16" s="4" t="s">
        <v>180</v>
      </c>
      <c r="E16" s="4" t="s">
        <v>202</v>
      </c>
      <c r="F16" s="7" t="s">
        <v>241</v>
      </c>
      <c r="G16" s="5" t="s">
        <v>173</v>
      </c>
      <c r="H16" s="6">
        <v>10560</v>
      </c>
      <c r="I16" s="6">
        <v>2500000</v>
      </c>
      <c r="J16" s="8">
        <f t="shared" si="0"/>
        <v>236.74242424242425</v>
      </c>
    </row>
    <row r="17" spans="1:10" ht="22.5">
      <c r="A17" s="10" t="s">
        <v>203</v>
      </c>
      <c r="B17" s="5">
        <v>16</v>
      </c>
      <c r="C17" s="4" t="s">
        <v>0</v>
      </c>
      <c r="D17" s="4" t="s">
        <v>204</v>
      </c>
      <c r="E17" s="4"/>
      <c r="F17" s="7" t="s">
        <v>242</v>
      </c>
      <c r="G17" s="5" t="s">
        <v>205</v>
      </c>
      <c r="H17" s="6">
        <v>13129</v>
      </c>
      <c r="I17" s="6">
        <v>3200000</v>
      </c>
      <c r="J17" s="8">
        <f t="shared" si="0"/>
        <v>243.73524259273364</v>
      </c>
    </row>
    <row r="18" spans="1:10" ht="11.25">
      <c r="A18" s="10" t="s">
        <v>206</v>
      </c>
      <c r="B18" s="5">
        <v>17</v>
      </c>
      <c r="C18" s="4" t="s">
        <v>0</v>
      </c>
      <c r="D18" s="4" t="s">
        <v>167</v>
      </c>
      <c r="E18" s="4" t="s">
        <v>207</v>
      </c>
      <c r="F18" s="7" t="s">
        <v>243</v>
      </c>
      <c r="G18" s="5"/>
      <c r="H18" s="6">
        <v>11000</v>
      </c>
      <c r="I18" s="6">
        <v>2700000</v>
      </c>
      <c r="J18" s="8">
        <f t="shared" si="0"/>
        <v>245.45454545454547</v>
      </c>
    </row>
    <row r="19" spans="1:10" ht="33.75">
      <c r="A19" s="10" t="s">
        <v>208</v>
      </c>
      <c r="B19" s="5">
        <v>18</v>
      </c>
      <c r="C19" s="4" t="s">
        <v>0</v>
      </c>
      <c r="D19" s="4" t="s">
        <v>180</v>
      </c>
      <c r="E19" s="4" t="s">
        <v>209</v>
      </c>
      <c r="F19" s="7" t="s">
        <v>242</v>
      </c>
      <c r="G19" s="5"/>
      <c r="H19" s="6">
        <v>16162</v>
      </c>
      <c r="I19" s="6">
        <v>4000000</v>
      </c>
      <c r="J19" s="8">
        <f t="shared" si="0"/>
        <v>247.49412201460214</v>
      </c>
    </row>
    <row r="20" spans="1:10" ht="22.5">
      <c r="A20" s="10" t="s">
        <v>210</v>
      </c>
      <c r="B20" s="5">
        <v>19</v>
      </c>
      <c r="C20" s="4" t="s">
        <v>0</v>
      </c>
      <c r="D20" s="4" t="s">
        <v>169</v>
      </c>
      <c r="E20" s="4" t="s">
        <v>211</v>
      </c>
      <c r="F20" s="7" t="s">
        <v>244</v>
      </c>
      <c r="G20" s="5" t="s">
        <v>186</v>
      </c>
      <c r="H20" s="6">
        <v>7000</v>
      </c>
      <c r="I20" s="6">
        <v>2000000</v>
      </c>
      <c r="J20" s="8">
        <f t="shared" si="0"/>
        <v>285.7142857142857</v>
      </c>
    </row>
    <row r="21" spans="1:10" ht="11.25">
      <c r="A21" s="10" t="s">
        <v>212</v>
      </c>
      <c r="B21" s="5">
        <v>20</v>
      </c>
      <c r="C21" s="4" t="s">
        <v>0</v>
      </c>
      <c r="D21" s="4" t="s">
        <v>169</v>
      </c>
      <c r="E21" s="4" t="s">
        <v>177</v>
      </c>
      <c r="F21" s="7" t="s">
        <v>233</v>
      </c>
      <c r="G21" s="5" t="s">
        <v>173</v>
      </c>
      <c r="H21" s="6">
        <v>5500</v>
      </c>
      <c r="I21" s="6">
        <v>1600000</v>
      </c>
      <c r="J21" s="8">
        <f t="shared" si="0"/>
        <v>290.90909090909093</v>
      </c>
    </row>
    <row r="22" spans="1:10" ht="11.25">
      <c r="A22" s="21" t="s">
        <v>213</v>
      </c>
      <c r="B22" s="5">
        <v>21</v>
      </c>
      <c r="C22" s="7" t="s">
        <v>0</v>
      </c>
      <c r="D22" s="7" t="s">
        <v>214</v>
      </c>
      <c r="E22" s="7"/>
      <c r="F22" s="7" t="s">
        <v>244</v>
      </c>
      <c r="G22" s="9"/>
      <c r="H22" s="8">
        <v>4500</v>
      </c>
      <c r="I22" s="8">
        <v>1200000</v>
      </c>
      <c r="J22" s="8">
        <f t="shared" si="0"/>
        <v>266.6666666666667</v>
      </c>
    </row>
    <row r="23" spans="1:10" ht="11.25">
      <c r="A23" s="21" t="s">
        <v>215</v>
      </c>
      <c r="B23" s="5">
        <v>22</v>
      </c>
      <c r="C23" s="7" t="s">
        <v>0</v>
      </c>
      <c r="D23" s="7" t="s">
        <v>214</v>
      </c>
      <c r="E23" s="7"/>
      <c r="F23" s="7" t="s">
        <v>245</v>
      </c>
      <c r="G23" s="9"/>
      <c r="H23" s="8">
        <v>4100</v>
      </c>
      <c r="I23" s="8">
        <v>1100000</v>
      </c>
      <c r="J23" s="8">
        <f t="shared" si="0"/>
        <v>268.2926829268293</v>
      </c>
    </row>
    <row r="24" spans="1:10" ht="22.5">
      <c r="A24" s="10" t="s">
        <v>216</v>
      </c>
      <c r="B24" s="5">
        <v>23</v>
      </c>
      <c r="C24" s="4" t="s">
        <v>0</v>
      </c>
      <c r="D24" s="4" t="s">
        <v>217</v>
      </c>
      <c r="E24" s="4" t="s">
        <v>218</v>
      </c>
      <c r="F24" s="7" t="s">
        <v>242</v>
      </c>
      <c r="G24" s="5" t="s">
        <v>173</v>
      </c>
      <c r="H24" s="6">
        <v>12000</v>
      </c>
      <c r="I24" s="6">
        <v>3500000</v>
      </c>
      <c r="J24" s="8">
        <f t="shared" si="0"/>
        <v>291.6666666666667</v>
      </c>
    </row>
    <row r="25" spans="1:10" ht="22.5">
      <c r="A25" s="10" t="s">
        <v>219</v>
      </c>
      <c r="B25" s="5">
        <v>24</v>
      </c>
      <c r="C25" s="4" t="s">
        <v>0</v>
      </c>
      <c r="D25" s="4" t="s">
        <v>169</v>
      </c>
      <c r="E25" s="4" t="s">
        <v>220</v>
      </c>
      <c r="F25" s="7" t="s">
        <v>246</v>
      </c>
      <c r="G25" s="5" t="s">
        <v>249</v>
      </c>
      <c r="H25" s="6">
        <v>6100</v>
      </c>
      <c r="I25" s="6">
        <v>1900000</v>
      </c>
      <c r="J25" s="8">
        <f t="shared" si="0"/>
        <v>311.4754098360656</v>
      </c>
    </row>
    <row r="26" spans="1:10" ht="22.5">
      <c r="A26" s="10" t="s">
        <v>221</v>
      </c>
      <c r="B26" s="5">
        <v>25</v>
      </c>
      <c r="C26" s="4" t="s">
        <v>0</v>
      </c>
      <c r="D26" s="4" t="s">
        <v>169</v>
      </c>
      <c r="E26" s="4" t="s">
        <v>222</v>
      </c>
      <c r="F26" s="7" t="s">
        <v>233</v>
      </c>
      <c r="G26" s="5"/>
      <c r="H26" s="6">
        <v>10100</v>
      </c>
      <c r="I26" s="6">
        <v>3200000</v>
      </c>
      <c r="J26" s="8">
        <f t="shared" si="0"/>
        <v>316.83168316831683</v>
      </c>
    </row>
    <row r="27" spans="1:10" ht="33.75">
      <c r="A27" s="10" t="s">
        <v>223</v>
      </c>
      <c r="B27" s="5">
        <v>26</v>
      </c>
      <c r="C27" s="4" t="s">
        <v>0</v>
      </c>
      <c r="D27" s="4" t="s">
        <v>217</v>
      </c>
      <c r="E27" s="4" t="s">
        <v>224</v>
      </c>
      <c r="F27" s="7" t="s">
        <v>247</v>
      </c>
      <c r="G27" s="5" t="s">
        <v>225</v>
      </c>
      <c r="H27" s="6">
        <v>8278</v>
      </c>
      <c r="I27" s="6">
        <v>2650000</v>
      </c>
      <c r="J27" s="8">
        <f t="shared" si="0"/>
        <v>320.1256342111621</v>
      </c>
    </row>
    <row r="28" spans="1:10" ht="11.25">
      <c r="A28" s="10" t="s">
        <v>226</v>
      </c>
      <c r="B28" s="5">
        <v>27</v>
      </c>
      <c r="C28" s="4" t="s">
        <v>0</v>
      </c>
      <c r="D28" s="4"/>
      <c r="E28" s="4" t="s">
        <v>250</v>
      </c>
      <c r="F28" s="7" t="s">
        <v>248</v>
      </c>
      <c r="G28" s="5" t="s">
        <v>227</v>
      </c>
      <c r="H28" s="6">
        <v>2800</v>
      </c>
      <c r="I28" s="6">
        <v>900000</v>
      </c>
      <c r="J28" s="8">
        <f t="shared" si="0"/>
        <v>321.42857142857144</v>
      </c>
    </row>
    <row r="29" spans="1:10" ht="11.25">
      <c r="A29" s="10" t="s">
        <v>228</v>
      </c>
      <c r="B29" s="5">
        <v>28</v>
      </c>
      <c r="C29" s="4" t="s">
        <v>0</v>
      </c>
      <c r="D29" s="4" t="s">
        <v>229</v>
      </c>
      <c r="E29" s="4" t="s">
        <v>230</v>
      </c>
      <c r="F29" s="7" t="s">
        <v>246</v>
      </c>
      <c r="G29" s="5"/>
      <c r="H29" s="6">
        <v>3000</v>
      </c>
      <c r="I29" s="6">
        <v>1000000</v>
      </c>
      <c r="J29" s="8">
        <f t="shared" si="0"/>
        <v>333.3333333333333</v>
      </c>
    </row>
    <row r="30" spans="1:10" ht="22.5">
      <c r="A30" s="10" t="s">
        <v>231</v>
      </c>
      <c r="B30" s="5">
        <v>29</v>
      </c>
      <c r="C30" s="4" t="s">
        <v>0</v>
      </c>
      <c r="D30" s="4" t="s">
        <v>169</v>
      </c>
      <c r="E30" s="4" t="s">
        <v>232</v>
      </c>
      <c r="F30" s="7" t="s">
        <v>233</v>
      </c>
      <c r="G30" s="5"/>
      <c r="H30" s="6">
        <v>2500</v>
      </c>
      <c r="I30" s="6">
        <v>890000</v>
      </c>
      <c r="J30" s="8">
        <f t="shared" si="0"/>
        <v>356</v>
      </c>
    </row>
    <row r="31" spans="1:10" ht="11.25" customHeight="1">
      <c r="A31" s="30"/>
      <c r="B31" s="31"/>
      <c r="C31" s="32" t="s">
        <v>74</v>
      </c>
      <c r="D31" s="33"/>
      <c r="E31" s="33"/>
      <c r="F31" s="33"/>
      <c r="G31" s="34"/>
      <c r="H31" s="35">
        <f>MIN(H2:H30)</f>
        <v>2500</v>
      </c>
      <c r="I31" s="35">
        <f>MIN(I2:I30)</f>
        <v>890000</v>
      </c>
      <c r="J31" s="35">
        <f>MIN(J2:J30)</f>
        <v>141.1764705882353</v>
      </c>
    </row>
    <row r="32" spans="1:10" ht="11.25" customHeight="1">
      <c r="A32" s="55"/>
      <c r="B32" s="57"/>
      <c r="C32" s="32" t="s">
        <v>75</v>
      </c>
      <c r="D32" s="33"/>
      <c r="E32" s="33"/>
      <c r="F32" s="33"/>
      <c r="G32" s="34"/>
      <c r="H32" s="56">
        <f>MAX(H2:H30)</f>
        <v>85000</v>
      </c>
      <c r="I32" s="56">
        <f>MAX(I2:I30)</f>
        <v>12000000</v>
      </c>
      <c r="J32" s="56">
        <f>MAX(J2:J30)</f>
        <v>356</v>
      </c>
    </row>
    <row r="33" spans="1:10" ht="11.25" customHeight="1">
      <c r="A33" s="55"/>
      <c r="B33" s="57"/>
      <c r="C33" s="32" t="s">
        <v>76</v>
      </c>
      <c r="D33" s="33"/>
      <c r="E33" s="33"/>
      <c r="F33" s="33"/>
      <c r="G33" s="34"/>
      <c r="H33" s="56">
        <f>AVERAGE(H2:H30)</f>
        <v>16061.448275862069</v>
      </c>
      <c r="I33" s="56">
        <f>AVERAGE(I2:I30)</f>
        <v>3265172.4137931033</v>
      </c>
      <c r="J33" s="35">
        <f>AVERAGE(J2:J30)</f>
        <v>241.56628163501094</v>
      </c>
    </row>
  </sheetData>
  <mergeCells count="3">
    <mergeCell ref="C31:G31"/>
    <mergeCell ref="C32:G32"/>
    <mergeCell ref="C33:G33"/>
  </mergeCells>
  <hyperlinks>
    <hyperlink ref="A6" r:id="rId1" display="https://www.avito.ru/naberezhnye_chelny/zemelnye_uchastki/uchastok_1.5_ga_promnaznacheniya_372947104"/>
    <hyperlink ref="A30" r:id="rId2" display="https://www.avito.ru/naberezhnye_chelny/zemelnye_uchastki/uchastok_25_sot._promnaznacheniya_542371251"/>
    <hyperlink ref="A29" r:id="rId3" display="https://www.avito.ru/naberezhnye_chelny/zemelnye_uchastki/uchastok_30_sot._promnaznacheniya_572081808"/>
    <hyperlink ref="A18" r:id="rId4" display="https://www.avito.ru/naberezhnye_chelny/zemelnye_uchastki/uchastok_1.1_ga_promnaznacheniya_506980866"/>
    <hyperlink ref="A28" r:id="rId5" display="https://www.avito.ru/naberezhnye_chelny/zemelnye_uchastki/uchastok_28_sot._promnaznacheniya_526440422"/>
    <hyperlink ref="A25" r:id="rId6" display="https://www.avito.ru/naberezhnye_chelny/zemelnye_uchastki/uchastok_61_sot._promnaznacheniya_569469309"/>
    <hyperlink ref="A12" r:id="rId7" display="https://www.avito.ru/naberezhnye_chelny/zemelnye_uchastki/uchastok_100_sot._promnaznacheniya_503224218"/>
    <hyperlink ref="A24" r:id="rId8" display="https://www.avito.ru/naberezhnye_chelny/zemelnye_uchastki/uchastok_1.2_ga_promnaznacheniya_502131768"/>
    <hyperlink ref="A16" r:id="rId9" display="https://www.avito.ru/naberezhnye_chelny/zemelnye_uchastki/uchastok_100_sot._promnaznacheniya_451104059"/>
    <hyperlink ref="A19" r:id="rId10" display="https://www.avito.ru/naberezhnye_chelny/zemelnye_uchastki/uchastok_1.6_ga_promnaznacheniya_454974531"/>
    <hyperlink ref="A17" r:id="rId11" display="https://www.avito.ru/naberezhnye_chelny/zemelnye_uchastki/uchastok_1.32_ga_promnaznacheniya_501074419"/>
    <hyperlink ref="A5" r:id="rId12" display="https://www.avito.ru/naberezhnye_chelny/zemelnye_uchastki/uchastok_2.61_ga_promnaznacheniya_521810570"/>
    <hyperlink ref="A7" r:id="rId13" display="https://www.avito.ru/naberezhnye_chelny/zemelnye_uchastki/uchastok_1.2_ga_promnaznacheniya_470156054"/>
    <hyperlink ref="A10" r:id="rId14" display="https://www.avito.ru/naberezhnye_chelny/zemelnye_uchastki/uchastok_100_sot._promnaznacheniya_561403074"/>
    <hyperlink ref="A9" r:id="rId15" display="https://www.avito.ru/naberezhnye_chelny/zemelnye_uchastki/uchastok_70_sot._promnaznacheniya_458211666"/>
    <hyperlink ref="A13" r:id="rId16" display="https://www.avito.ru/naberezhnye_chelny/zemelnye_uchastki/uchastok_3.83_ga_promnaznacheniya_559849133"/>
    <hyperlink ref="A2" r:id="rId17" display="https://www.avito.ru/naberezhnye_chelny/zemelnye_uchastki/uchastok_8.5_ga_promnaznacheniya_559706132"/>
    <hyperlink ref="A15" r:id="rId18" display="https://www.avito.ru/naberezhnye_chelny/zemelnye_uchastki/uchastok_1.6_ga_promnaznacheniya_466270695"/>
    <hyperlink ref="A26" r:id="rId19" display="https://www.avito.ru/naberezhnye_chelny/zemelnye_uchastki/uchastok_1.01_ga_promnaznacheniya_481633122"/>
    <hyperlink ref="A11" r:id="rId20" display="https://www.avito.ru/naberezhnye_chelny/zemelnye_uchastki/uchastok_3.85_ga_promnaznacheniya_555571971"/>
    <hyperlink ref="A4" r:id="rId21" display="https://www.avito.ru/naberezhnye_chelny/zemelnye_uchastki/uchastok_1.9_ga_promnaznacheniya_294189464"/>
    <hyperlink ref="A27" r:id="rId22" display="https://www.avito.ru/naberezhnye_chelny/zemelnye_uchastki/uchastok_83_sot._promnaznacheniya_554968207"/>
    <hyperlink ref="A8" r:id="rId23" display="https://www.avito.ru/naberezhnye_chelny/zemelnye_uchastki/uchastok_1.25_ga_promnaznacheniya_550490525"/>
    <hyperlink ref="A21" r:id="rId24" display="https://www.avito.ru/naberezhnye_chelny/zemelnye_uchastki/uchastok_55_sot._promnaznacheniya_542582291"/>
    <hyperlink ref="A14" r:id="rId25" display="https://www.avito.ru/naberezhnye_chelny/zemelnye_uchastki/uchastok_70_sot._promnaznacheniya_541030803"/>
    <hyperlink ref="A20" r:id="rId26" display="https://www.avito.ru/naberezhnye_chelny/zemelnye_uchastki/uchastok_70_sot._promnaznacheniya_536189537"/>
    <hyperlink ref="A22" r:id="rId27" display="https://www.avito.ru/naberezhnye_chelny/zemelnye_uchastki/uchastok_45_sot._promnaznacheniya_565750095"/>
    <hyperlink ref="A23" r:id="rId28" display="https://www.avito.ru/naberezhnye_chelny/zemelnye_uchastki/uchastok_41_sot._promnaznacheniya_546172023"/>
  </hyperlinks>
  <printOptions/>
  <pageMargins left="0.75" right="0.75" top="1" bottom="1" header="0.5" footer="0.5"/>
  <pageSetup orientation="portrait" paperSize="9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P33"/>
  <sheetViews>
    <sheetView tabSelected="1" workbookViewId="0" topLeftCell="A1">
      <pane ySplit="1" topLeftCell="BM2" activePane="bottomLeft" state="frozen"/>
      <selection pane="topLeft" activeCell="A1" sqref="A1"/>
      <selection pane="bottomLeft" activeCell="S11" sqref="S11"/>
    </sheetView>
  </sheetViews>
  <sheetFormatPr defaultColWidth="9.00390625" defaultRowHeight="12.75"/>
  <cols>
    <col min="1" max="1" width="9.125" style="11" customWidth="1"/>
    <col min="2" max="2" width="9.125" style="16" customWidth="1"/>
    <col min="3" max="3" width="9.125" style="11" customWidth="1"/>
    <col min="4" max="4" width="15.00390625" style="11" customWidth="1"/>
    <col min="5" max="5" width="27.375" style="11" customWidth="1"/>
    <col min="6" max="6" width="29.375" style="11" customWidth="1"/>
    <col min="7" max="8" width="9.125" style="11" customWidth="1"/>
    <col min="9" max="9" width="11.625" style="11" customWidth="1"/>
    <col min="10" max="16384" width="9.125" style="11" customWidth="1"/>
  </cols>
  <sheetData>
    <row r="1" spans="1:16" s="13" customFormat="1" ht="33.75">
      <c r="A1" s="15"/>
      <c r="B1" s="14" t="s">
        <v>330</v>
      </c>
      <c r="C1" s="15" t="s">
        <v>79</v>
      </c>
      <c r="D1" s="15" t="s">
        <v>68</v>
      </c>
      <c r="E1" s="15" t="s">
        <v>69</v>
      </c>
      <c r="F1" s="15" t="s">
        <v>103</v>
      </c>
      <c r="G1" s="15" t="s">
        <v>105</v>
      </c>
      <c r="H1" s="19" t="s">
        <v>106</v>
      </c>
      <c r="I1" s="15" t="s">
        <v>107</v>
      </c>
      <c r="J1" s="15" t="s">
        <v>108</v>
      </c>
      <c r="K1" s="15" t="s">
        <v>109</v>
      </c>
      <c r="L1" s="20" t="s">
        <v>110</v>
      </c>
      <c r="M1" s="15" t="s">
        <v>111</v>
      </c>
      <c r="N1" s="19" t="s">
        <v>112</v>
      </c>
      <c r="O1" s="15" t="s">
        <v>113</v>
      </c>
      <c r="P1" s="12" t="s">
        <v>328</v>
      </c>
    </row>
    <row r="2" spans="1:15" ht="11.25">
      <c r="A2" s="10" t="s">
        <v>251</v>
      </c>
      <c r="B2" s="5">
        <v>1</v>
      </c>
      <c r="C2" s="4" t="s">
        <v>0</v>
      </c>
      <c r="D2" s="4" t="s">
        <v>204</v>
      </c>
      <c r="E2" s="4" t="s">
        <v>329</v>
      </c>
      <c r="F2" s="4" t="s">
        <v>252</v>
      </c>
      <c r="G2" s="5">
        <v>3111</v>
      </c>
      <c r="H2" s="6">
        <v>6330</v>
      </c>
      <c r="I2" s="5"/>
      <c r="J2" s="6">
        <v>30500000</v>
      </c>
      <c r="K2" s="6">
        <f aca="true" t="shared" si="0" ref="K2:K30">J2/G2</f>
        <v>9803.921568627451</v>
      </c>
      <c r="L2" s="23">
        <f aca="true" t="shared" si="1" ref="L2:L30">G2/H2</f>
        <v>0.49146919431279623</v>
      </c>
      <c r="M2" s="22">
        <f>1861.43*H2^(-0.22)</f>
        <v>271.35504028708857</v>
      </c>
      <c r="N2" s="22">
        <f aca="true" t="shared" si="2" ref="N2:N30">M2*H2</f>
        <v>1717677.4050172707</v>
      </c>
      <c r="O2" s="23">
        <f aca="true" t="shared" si="3" ref="O2:O30">N2/J2</f>
        <v>0.05631729196777937</v>
      </c>
    </row>
    <row r="3" spans="1:15" ht="22.5">
      <c r="A3" s="10" t="s">
        <v>253</v>
      </c>
      <c r="B3" s="5">
        <v>2</v>
      </c>
      <c r="C3" s="4" t="s">
        <v>0</v>
      </c>
      <c r="D3" s="4" t="s">
        <v>254</v>
      </c>
      <c r="E3" s="4" t="s">
        <v>255</v>
      </c>
      <c r="F3" s="4" t="s">
        <v>257</v>
      </c>
      <c r="G3" s="5">
        <v>1000</v>
      </c>
      <c r="H3" s="6">
        <v>2200</v>
      </c>
      <c r="I3" s="5"/>
      <c r="J3" s="6">
        <v>15000000</v>
      </c>
      <c r="K3" s="6">
        <f t="shared" si="0"/>
        <v>15000</v>
      </c>
      <c r="L3" s="23">
        <f t="shared" si="1"/>
        <v>0.45454545454545453</v>
      </c>
      <c r="M3" s="22">
        <f aca="true" t="shared" si="4" ref="M3:M30">1861.43*H3^(-0.22)</f>
        <v>342.3842032607694</v>
      </c>
      <c r="N3" s="22">
        <f t="shared" si="2"/>
        <v>753245.2471736927</v>
      </c>
      <c r="O3" s="23">
        <f t="shared" si="3"/>
        <v>0.05021634981157951</v>
      </c>
    </row>
    <row r="4" spans="1:15" ht="11.25">
      <c r="A4" s="10" t="s">
        <v>258</v>
      </c>
      <c r="B4" s="5">
        <v>3</v>
      </c>
      <c r="C4" s="4" t="s">
        <v>0</v>
      </c>
      <c r="D4" s="4" t="s">
        <v>259</v>
      </c>
      <c r="E4" s="4" t="s">
        <v>260</v>
      </c>
      <c r="F4" s="4" t="s">
        <v>257</v>
      </c>
      <c r="G4" s="5">
        <v>1850</v>
      </c>
      <c r="H4" s="6">
        <v>4600</v>
      </c>
      <c r="I4" s="5"/>
      <c r="J4" s="6">
        <v>21500000</v>
      </c>
      <c r="K4" s="6">
        <f>J4/G4</f>
        <v>11621.621621621622</v>
      </c>
      <c r="L4" s="23">
        <f>G4/H4</f>
        <v>0.40217391304347827</v>
      </c>
      <c r="M4" s="22">
        <f>1861.43*H4^(-0.22)</f>
        <v>291.09851237405576</v>
      </c>
      <c r="N4" s="22">
        <f>M4*H4</f>
        <v>1339053.1569206566</v>
      </c>
      <c r="O4" s="23">
        <f>N4/J4</f>
        <v>0.06228154218235612</v>
      </c>
    </row>
    <row r="5" spans="1:15" ht="11.25">
      <c r="A5" s="10" t="s">
        <v>256</v>
      </c>
      <c r="B5" s="5">
        <v>4</v>
      </c>
      <c r="C5" s="4" t="s">
        <v>0</v>
      </c>
      <c r="D5" s="4" t="s">
        <v>169</v>
      </c>
      <c r="E5" s="4"/>
      <c r="F5" s="4" t="s">
        <v>257</v>
      </c>
      <c r="G5" s="5">
        <v>1728</v>
      </c>
      <c r="H5" s="6">
        <v>4040</v>
      </c>
      <c r="I5" s="5"/>
      <c r="J5" s="6">
        <v>22000000</v>
      </c>
      <c r="K5" s="6">
        <f t="shared" si="0"/>
        <v>12731.481481481482</v>
      </c>
      <c r="L5" s="23">
        <f t="shared" si="1"/>
        <v>0.4277227722772277</v>
      </c>
      <c r="M5" s="22">
        <f t="shared" si="4"/>
        <v>299.53171194728355</v>
      </c>
      <c r="N5" s="22">
        <f t="shared" si="2"/>
        <v>1210108.1162670255</v>
      </c>
      <c r="O5" s="23">
        <f t="shared" si="3"/>
        <v>0.055004914375773886</v>
      </c>
    </row>
    <row r="6" spans="1:15" ht="11.25">
      <c r="A6" s="10" t="s">
        <v>264</v>
      </c>
      <c r="B6" s="5">
        <v>5</v>
      </c>
      <c r="C6" s="4" t="s">
        <v>0</v>
      </c>
      <c r="D6" s="4" t="s">
        <v>259</v>
      </c>
      <c r="E6" s="4" t="s">
        <v>265</v>
      </c>
      <c r="F6" s="4" t="s">
        <v>257</v>
      </c>
      <c r="G6" s="9">
        <v>1750</v>
      </c>
      <c r="H6" s="6">
        <v>4600</v>
      </c>
      <c r="I6" s="5" t="s">
        <v>129</v>
      </c>
      <c r="J6" s="6">
        <v>19500000</v>
      </c>
      <c r="K6" s="6">
        <f>J6/G6</f>
        <v>11142.857142857143</v>
      </c>
      <c r="L6" s="23">
        <f>G6/H6</f>
        <v>0.3804347826086957</v>
      </c>
      <c r="M6" s="22">
        <f>1861.43*H6^(-0.22)</f>
        <v>291.09851237405576</v>
      </c>
      <c r="N6" s="22">
        <f>M6*H6</f>
        <v>1339053.1569206566</v>
      </c>
      <c r="O6" s="23">
        <f>N6/J6</f>
        <v>0.06866939266259778</v>
      </c>
    </row>
    <row r="7" spans="1:15" ht="11.25">
      <c r="A7" s="10" t="s">
        <v>261</v>
      </c>
      <c r="B7" s="5">
        <v>6</v>
      </c>
      <c r="C7" s="4" t="s">
        <v>0</v>
      </c>
      <c r="D7" s="4" t="s">
        <v>169</v>
      </c>
      <c r="E7" s="4" t="s">
        <v>262</v>
      </c>
      <c r="F7" s="4" t="s">
        <v>263</v>
      </c>
      <c r="G7" s="5">
        <v>2420</v>
      </c>
      <c r="H7" s="6">
        <v>6336</v>
      </c>
      <c r="I7" s="5"/>
      <c r="J7" s="6">
        <v>28000000</v>
      </c>
      <c r="K7" s="6">
        <f t="shared" si="0"/>
        <v>11570.247933884297</v>
      </c>
      <c r="L7" s="23">
        <f t="shared" si="1"/>
        <v>0.3819444444444444</v>
      </c>
      <c r="M7" s="22">
        <f t="shared" si="4"/>
        <v>271.29848709688383</v>
      </c>
      <c r="N7" s="22">
        <f t="shared" si="2"/>
        <v>1718947.214245856</v>
      </c>
      <c r="O7" s="23">
        <f t="shared" si="3"/>
        <v>0.061390971937352004</v>
      </c>
    </row>
    <row r="8" spans="1:15" ht="11.25">
      <c r="A8" s="10" t="s">
        <v>266</v>
      </c>
      <c r="B8" s="5">
        <v>7</v>
      </c>
      <c r="C8" s="4" t="s">
        <v>0</v>
      </c>
      <c r="D8" s="4" t="s">
        <v>267</v>
      </c>
      <c r="E8" s="4" t="s">
        <v>268</v>
      </c>
      <c r="F8" s="4" t="s">
        <v>269</v>
      </c>
      <c r="G8" s="5">
        <v>950</v>
      </c>
      <c r="H8" s="6">
        <v>2500</v>
      </c>
      <c r="I8" s="5"/>
      <c r="J8" s="6">
        <v>15000000</v>
      </c>
      <c r="K8" s="6">
        <f t="shared" si="0"/>
        <v>15789.473684210527</v>
      </c>
      <c r="L8" s="23">
        <f t="shared" si="1"/>
        <v>0.38</v>
      </c>
      <c r="M8" s="22">
        <f t="shared" si="4"/>
        <v>332.88935454541615</v>
      </c>
      <c r="N8" s="22">
        <f t="shared" si="2"/>
        <v>832223.3863635404</v>
      </c>
      <c r="O8" s="23">
        <f t="shared" si="3"/>
        <v>0.055481559090902695</v>
      </c>
    </row>
    <row r="9" spans="1:15" ht="11.25">
      <c r="A9" s="10" t="s">
        <v>270</v>
      </c>
      <c r="B9" s="5">
        <v>8</v>
      </c>
      <c r="C9" s="4" t="s">
        <v>0</v>
      </c>
      <c r="D9" s="4" t="s">
        <v>204</v>
      </c>
      <c r="E9" s="4" t="s">
        <v>271</v>
      </c>
      <c r="F9" s="4" t="s">
        <v>257</v>
      </c>
      <c r="G9" s="5">
        <v>1030</v>
      </c>
      <c r="H9" s="6">
        <v>2720</v>
      </c>
      <c r="I9" s="5"/>
      <c r="J9" s="6">
        <v>13900000</v>
      </c>
      <c r="K9" s="6">
        <f t="shared" si="0"/>
        <v>13495.14563106796</v>
      </c>
      <c r="L9" s="23">
        <f t="shared" si="1"/>
        <v>0.3786764705882353</v>
      </c>
      <c r="M9" s="22">
        <f t="shared" si="4"/>
        <v>326.76952748201734</v>
      </c>
      <c r="N9" s="22">
        <f t="shared" si="2"/>
        <v>888813.1147510872</v>
      </c>
      <c r="O9" s="23">
        <f t="shared" si="3"/>
        <v>0.06394338955043792</v>
      </c>
    </row>
    <row r="10" spans="1:15" ht="22.5">
      <c r="A10" s="10" t="s">
        <v>272</v>
      </c>
      <c r="B10" s="5">
        <v>9</v>
      </c>
      <c r="C10" s="4" t="s">
        <v>0</v>
      </c>
      <c r="D10" s="4" t="s">
        <v>273</v>
      </c>
      <c r="E10" s="4"/>
      <c r="F10" s="4" t="s">
        <v>274</v>
      </c>
      <c r="G10" s="9">
        <v>1229.3</v>
      </c>
      <c r="H10" s="6">
        <v>3500</v>
      </c>
      <c r="I10" s="5" t="s">
        <v>173</v>
      </c>
      <c r="J10" s="6">
        <v>15000000</v>
      </c>
      <c r="K10" s="6">
        <f t="shared" si="0"/>
        <v>12202.066216546002</v>
      </c>
      <c r="L10" s="23">
        <f t="shared" si="1"/>
        <v>0.3512285714285714</v>
      </c>
      <c r="M10" s="22">
        <f t="shared" si="4"/>
        <v>309.1375347276936</v>
      </c>
      <c r="N10" s="22">
        <f t="shared" si="2"/>
        <v>1081981.3715469276</v>
      </c>
      <c r="O10" s="23">
        <f t="shared" si="3"/>
        <v>0.07213209143646183</v>
      </c>
    </row>
    <row r="11" spans="1:15" ht="67.5">
      <c r="A11" s="10" t="s">
        <v>275</v>
      </c>
      <c r="B11" s="5">
        <v>10</v>
      </c>
      <c r="C11" s="4" t="s">
        <v>0</v>
      </c>
      <c r="D11" s="4" t="s">
        <v>267</v>
      </c>
      <c r="E11" s="4" t="s">
        <v>276</v>
      </c>
      <c r="F11" s="4" t="s">
        <v>277</v>
      </c>
      <c r="G11" s="9">
        <f>938+900+2000</f>
        <v>3838</v>
      </c>
      <c r="H11" s="6">
        <v>11467</v>
      </c>
      <c r="I11" s="5"/>
      <c r="J11" s="6">
        <v>35000000</v>
      </c>
      <c r="K11" s="6">
        <f t="shared" si="0"/>
        <v>9119.332985930172</v>
      </c>
      <c r="L11" s="23">
        <f t="shared" si="1"/>
        <v>0.3346995726868405</v>
      </c>
      <c r="M11" s="22">
        <f t="shared" si="4"/>
        <v>238.1045805503696</v>
      </c>
      <c r="N11" s="22">
        <f t="shared" si="2"/>
        <v>2730345.2251710882</v>
      </c>
      <c r="O11" s="23">
        <f t="shared" si="3"/>
        <v>0.07800986357631681</v>
      </c>
    </row>
    <row r="12" spans="1:15" ht="11.25">
      <c r="A12" s="10" t="s">
        <v>278</v>
      </c>
      <c r="B12" s="5">
        <v>11</v>
      </c>
      <c r="C12" s="4" t="s">
        <v>0</v>
      </c>
      <c r="D12" s="4" t="s">
        <v>214</v>
      </c>
      <c r="E12" s="4"/>
      <c r="F12" s="4" t="s">
        <v>257</v>
      </c>
      <c r="G12" s="9">
        <v>500</v>
      </c>
      <c r="H12" s="6">
        <v>1500</v>
      </c>
      <c r="I12" s="5"/>
      <c r="J12" s="6">
        <v>8000000</v>
      </c>
      <c r="K12" s="6">
        <f t="shared" si="0"/>
        <v>16000</v>
      </c>
      <c r="L12" s="23">
        <f t="shared" si="1"/>
        <v>0.3333333333333333</v>
      </c>
      <c r="M12" s="22">
        <f t="shared" si="4"/>
        <v>372.4831505460486</v>
      </c>
      <c r="N12" s="22">
        <f t="shared" si="2"/>
        <v>558724.7258190729</v>
      </c>
      <c r="O12" s="23">
        <f t="shared" si="3"/>
        <v>0.06984059072738412</v>
      </c>
    </row>
    <row r="13" spans="1:15" ht="22.5">
      <c r="A13" s="10" t="s">
        <v>279</v>
      </c>
      <c r="B13" s="5">
        <v>12</v>
      </c>
      <c r="C13" s="4" t="s">
        <v>0</v>
      </c>
      <c r="D13" s="4" t="s">
        <v>280</v>
      </c>
      <c r="E13" s="4"/>
      <c r="F13" s="4" t="s">
        <v>281</v>
      </c>
      <c r="G13" s="9">
        <v>500</v>
      </c>
      <c r="H13" s="6">
        <v>1500</v>
      </c>
      <c r="I13" s="5"/>
      <c r="J13" s="6">
        <v>6000000</v>
      </c>
      <c r="K13" s="6">
        <f t="shared" si="0"/>
        <v>12000</v>
      </c>
      <c r="L13" s="23">
        <f t="shared" si="1"/>
        <v>0.3333333333333333</v>
      </c>
      <c r="M13" s="22">
        <f t="shared" si="4"/>
        <v>372.4831505460486</v>
      </c>
      <c r="N13" s="22">
        <f t="shared" si="2"/>
        <v>558724.7258190729</v>
      </c>
      <c r="O13" s="23">
        <f t="shared" si="3"/>
        <v>0.09312078763651216</v>
      </c>
    </row>
    <row r="14" spans="1:15" ht="11.25">
      <c r="A14" s="10" t="s">
        <v>282</v>
      </c>
      <c r="B14" s="5">
        <v>13</v>
      </c>
      <c r="C14" s="4" t="s">
        <v>0</v>
      </c>
      <c r="D14" s="4" t="s">
        <v>167</v>
      </c>
      <c r="E14" s="4" t="s">
        <v>283</v>
      </c>
      <c r="F14" s="4" t="s">
        <v>284</v>
      </c>
      <c r="G14" s="9">
        <f>107+214+110</f>
        <v>431</v>
      </c>
      <c r="H14" s="6">
        <v>1400</v>
      </c>
      <c r="I14" s="5" t="s">
        <v>129</v>
      </c>
      <c r="J14" s="6">
        <v>5900000</v>
      </c>
      <c r="K14" s="6">
        <f t="shared" si="0"/>
        <v>13689.09512761021</v>
      </c>
      <c r="L14" s="23">
        <f t="shared" si="1"/>
        <v>0.3078571428571429</v>
      </c>
      <c r="M14" s="22">
        <f t="shared" si="4"/>
        <v>378.1799857566752</v>
      </c>
      <c r="N14" s="22">
        <f t="shared" si="2"/>
        <v>529451.9800593453</v>
      </c>
      <c r="O14" s="23">
        <f t="shared" si="3"/>
        <v>0.08973762373887208</v>
      </c>
    </row>
    <row r="15" spans="1:15" ht="22.5">
      <c r="A15" s="10" t="s">
        <v>285</v>
      </c>
      <c r="B15" s="5">
        <v>14</v>
      </c>
      <c r="C15" s="4" t="s">
        <v>0</v>
      </c>
      <c r="D15" s="4" t="s">
        <v>214</v>
      </c>
      <c r="E15" s="4"/>
      <c r="F15" s="4" t="s">
        <v>286</v>
      </c>
      <c r="G15" s="5">
        <v>3500</v>
      </c>
      <c r="H15" s="6">
        <v>11500</v>
      </c>
      <c r="I15" s="5"/>
      <c r="J15" s="6">
        <v>25000000</v>
      </c>
      <c r="K15" s="6">
        <f t="shared" si="0"/>
        <v>7142.857142857143</v>
      </c>
      <c r="L15" s="23">
        <f t="shared" si="1"/>
        <v>0.30434782608695654</v>
      </c>
      <c r="M15" s="22">
        <f t="shared" si="4"/>
        <v>237.95409558271749</v>
      </c>
      <c r="N15" s="22">
        <f t="shared" si="2"/>
        <v>2736472.0992012513</v>
      </c>
      <c r="O15" s="23">
        <f t="shared" si="3"/>
        <v>0.10945888396805005</v>
      </c>
    </row>
    <row r="16" spans="1:15" ht="11.25">
      <c r="A16" s="10" t="s">
        <v>287</v>
      </c>
      <c r="B16" s="5">
        <v>15</v>
      </c>
      <c r="C16" s="4" t="s">
        <v>0</v>
      </c>
      <c r="D16" s="4" t="s">
        <v>273</v>
      </c>
      <c r="E16" s="4" t="s">
        <v>288</v>
      </c>
      <c r="F16" s="4" t="s">
        <v>289</v>
      </c>
      <c r="G16" s="5">
        <v>540</v>
      </c>
      <c r="H16" s="6">
        <v>1890</v>
      </c>
      <c r="I16" s="5"/>
      <c r="J16" s="6">
        <v>5500000</v>
      </c>
      <c r="K16" s="6">
        <f t="shared" si="0"/>
        <v>10185.185185185184</v>
      </c>
      <c r="L16" s="23">
        <f t="shared" si="1"/>
        <v>0.2857142857142857</v>
      </c>
      <c r="M16" s="22">
        <f t="shared" si="4"/>
        <v>354.0178107606019</v>
      </c>
      <c r="N16" s="22">
        <f t="shared" si="2"/>
        <v>669093.6623375376</v>
      </c>
      <c r="O16" s="23">
        <f t="shared" si="3"/>
        <v>0.12165339315227956</v>
      </c>
    </row>
    <row r="17" spans="1:15" ht="33.75">
      <c r="A17" s="10" t="s">
        <v>290</v>
      </c>
      <c r="B17" s="5">
        <v>16</v>
      </c>
      <c r="C17" s="4" t="s">
        <v>0</v>
      </c>
      <c r="D17" s="4" t="s">
        <v>94</v>
      </c>
      <c r="E17" s="4" t="s">
        <v>291</v>
      </c>
      <c r="F17" s="4" t="s">
        <v>292</v>
      </c>
      <c r="G17" s="9">
        <f>2500+250</f>
        <v>2750</v>
      </c>
      <c r="H17" s="6">
        <v>10280</v>
      </c>
      <c r="I17" s="5"/>
      <c r="J17" s="6">
        <v>25000000</v>
      </c>
      <c r="K17" s="6">
        <f t="shared" si="0"/>
        <v>9090.90909090909</v>
      </c>
      <c r="L17" s="23">
        <f t="shared" si="1"/>
        <v>0.26750972762645914</v>
      </c>
      <c r="M17" s="22">
        <f t="shared" si="4"/>
        <v>243.89799142325967</v>
      </c>
      <c r="N17" s="22">
        <f t="shared" si="2"/>
        <v>2507271.3518311093</v>
      </c>
      <c r="O17" s="23">
        <f t="shared" si="3"/>
        <v>0.10029085407324437</v>
      </c>
    </row>
    <row r="18" spans="1:16" ht="11.25">
      <c r="A18" s="10" t="s">
        <v>293</v>
      </c>
      <c r="B18" s="5">
        <v>17</v>
      </c>
      <c r="C18" s="4" t="s">
        <v>0</v>
      </c>
      <c r="D18" s="4" t="s">
        <v>169</v>
      </c>
      <c r="E18" s="4" t="s">
        <v>294</v>
      </c>
      <c r="F18" s="4" t="s">
        <v>295</v>
      </c>
      <c r="G18" s="9">
        <v>1368.5</v>
      </c>
      <c r="H18" s="6">
        <v>5536</v>
      </c>
      <c r="I18" s="5" t="s">
        <v>129</v>
      </c>
      <c r="J18" s="6">
        <v>15500000</v>
      </c>
      <c r="K18" s="6">
        <f t="shared" si="0"/>
        <v>11326.2696382901</v>
      </c>
      <c r="L18" s="23">
        <f t="shared" si="1"/>
        <v>0.24720014450867053</v>
      </c>
      <c r="M18" s="22">
        <f t="shared" si="4"/>
        <v>279.47539013651493</v>
      </c>
      <c r="N18" s="22">
        <f t="shared" si="2"/>
        <v>1547175.7597957468</v>
      </c>
      <c r="O18" s="23">
        <f t="shared" si="3"/>
        <v>0.0998177909545643</v>
      </c>
      <c r="P18" s="25"/>
    </row>
    <row r="19" spans="1:15" ht="11.25">
      <c r="A19" s="10" t="s">
        <v>296</v>
      </c>
      <c r="B19" s="5">
        <v>18</v>
      </c>
      <c r="C19" s="4" t="s">
        <v>0</v>
      </c>
      <c r="D19" s="4" t="s">
        <v>169</v>
      </c>
      <c r="E19" s="4" t="s">
        <v>297</v>
      </c>
      <c r="F19" s="4" t="s">
        <v>298</v>
      </c>
      <c r="G19" s="9">
        <v>985</v>
      </c>
      <c r="H19" s="6">
        <v>4410</v>
      </c>
      <c r="I19" s="5"/>
      <c r="J19" s="6">
        <v>12000000</v>
      </c>
      <c r="K19" s="6">
        <f t="shared" si="0"/>
        <v>12182.74111675127</v>
      </c>
      <c r="L19" s="23">
        <f t="shared" si="1"/>
        <v>0.2233560090702948</v>
      </c>
      <c r="M19" s="22">
        <f t="shared" si="4"/>
        <v>293.81246670565304</v>
      </c>
      <c r="N19" s="22">
        <f t="shared" si="2"/>
        <v>1295712.97817193</v>
      </c>
      <c r="O19" s="23">
        <f t="shared" si="3"/>
        <v>0.1079760815143275</v>
      </c>
    </row>
    <row r="20" spans="1:15" ht="11.25">
      <c r="A20" s="10" t="s">
        <v>299</v>
      </c>
      <c r="B20" s="5">
        <v>19</v>
      </c>
      <c r="C20" s="4" t="s">
        <v>0</v>
      </c>
      <c r="D20" s="4" t="s">
        <v>259</v>
      </c>
      <c r="E20" s="4" t="s">
        <v>300</v>
      </c>
      <c r="F20" s="4" t="s">
        <v>257</v>
      </c>
      <c r="G20" s="5">
        <v>1100</v>
      </c>
      <c r="H20" s="6">
        <v>5000</v>
      </c>
      <c r="I20" s="5"/>
      <c r="J20" s="6">
        <v>9900000</v>
      </c>
      <c r="K20" s="6">
        <f t="shared" si="0"/>
        <v>9000</v>
      </c>
      <c r="L20" s="23">
        <f t="shared" si="1"/>
        <v>0.22</v>
      </c>
      <c r="M20" s="22">
        <f t="shared" si="4"/>
        <v>285.8072939707674</v>
      </c>
      <c r="N20" s="22">
        <f t="shared" si="2"/>
        <v>1429036.4698538368</v>
      </c>
      <c r="O20" s="23">
        <f t="shared" si="3"/>
        <v>0.14434711816705423</v>
      </c>
    </row>
    <row r="21" spans="1:15" ht="11.25">
      <c r="A21" s="10" t="s">
        <v>301</v>
      </c>
      <c r="B21" s="5">
        <v>20</v>
      </c>
      <c r="C21" s="4" t="s">
        <v>0</v>
      </c>
      <c r="D21" s="4" t="s">
        <v>133</v>
      </c>
      <c r="E21" s="4" t="s">
        <v>302</v>
      </c>
      <c r="F21" s="4" t="s">
        <v>257</v>
      </c>
      <c r="G21" s="6">
        <v>6283</v>
      </c>
      <c r="H21" s="6">
        <v>29000</v>
      </c>
      <c r="I21" s="5"/>
      <c r="J21" s="6">
        <v>49000000</v>
      </c>
      <c r="K21" s="6">
        <f t="shared" si="0"/>
        <v>7798.822218685342</v>
      </c>
      <c r="L21" s="23">
        <f t="shared" si="1"/>
        <v>0.2166551724137931</v>
      </c>
      <c r="M21" s="22">
        <f t="shared" si="4"/>
        <v>194.14184361379938</v>
      </c>
      <c r="N21" s="22">
        <f t="shared" si="2"/>
        <v>5630113.464800182</v>
      </c>
      <c r="O21" s="23">
        <f t="shared" si="3"/>
        <v>0.11490027479184045</v>
      </c>
    </row>
    <row r="22" spans="1:15" ht="22.5">
      <c r="A22" s="10" t="s">
        <v>303</v>
      </c>
      <c r="B22" s="5">
        <v>21</v>
      </c>
      <c r="C22" s="4" t="s">
        <v>0</v>
      </c>
      <c r="D22" s="4" t="s">
        <v>214</v>
      </c>
      <c r="E22" s="4" t="s">
        <v>304</v>
      </c>
      <c r="F22" s="4" t="s">
        <v>305</v>
      </c>
      <c r="G22" s="5">
        <v>1500</v>
      </c>
      <c r="H22" s="6">
        <v>7000</v>
      </c>
      <c r="I22" s="5" t="s">
        <v>129</v>
      </c>
      <c r="J22" s="6">
        <v>13000000</v>
      </c>
      <c r="K22" s="6">
        <f t="shared" si="0"/>
        <v>8666.666666666666</v>
      </c>
      <c r="L22" s="23">
        <f t="shared" si="1"/>
        <v>0.21428571428571427</v>
      </c>
      <c r="M22" s="22">
        <f t="shared" si="4"/>
        <v>265.4148024227735</v>
      </c>
      <c r="N22" s="22">
        <f t="shared" si="2"/>
        <v>1857903.6169594144</v>
      </c>
      <c r="O22" s="23">
        <f t="shared" si="3"/>
        <v>0.1429156628430319</v>
      </c>
    </row>
    <row r="23" spans="1:15" ht="11.25">
      <c r="A23" s="10" t="s">
        <v>306</v>
      </c>
      <c r="B23" s="5">
        <v>22</v>
      </c>
      <c r="C23" s="4" t="s">
        <v>0</v>
      </c>
      <c r="D23" s="4"/>
      <c r="E23" s="4" t="s">
        <v>307</v>
      </c>
      <c r="F23" s="4" t="s">
        <v>308</v>
      </c>
      <c r="G23" s="5">
        <v>500</v>
      </c>
      <c r="H23" s="6">
        <v>2500</v>
      </c>
      <c r="I23" s="5"/>
      <c r="J23" s="6">
        <v>6500000</v>
      </c>
      <c r="K23" s="6">
        <f t="shared" si="0"/>
        <v>13000</v>
      </c>
      <c r="L23" s="23">
        <f t="shared" si="1"/>
        <v>0.2</v>
      </c>
      <c r="M23" s="22">
        <f t="shared" si="4"/>
        <v>332.88935454541615</v>
      </c>
      <c r="N23" s="22">
        <f t="shared" si="2"/>
        <v>832223.3863635404</v>
      </c>
      <c r="O23" s="23">
        <f t="shared" si="3"/>
        <v>0.12803436713285238</v>
      </c>
    </row>
    <row r="24" spans="1:15" ht="33.75">
      <c r="A24" s="10" t="s">
        <v>309</v>
      </c>
      <c r="B24" s="5">
        <v>23</v>
      </c>
      <c r="C24" s="4" t="s">
        <v>0</v>
      </c>
      <c r="D24" s="4" t="s">
        <v>169</v>
      </c>
      <c r="E24" s="4" t="s">
        <v>310</v>
      </c>
      <c r="F24" s="4" t="s">
        <v>311</v>
      </c>
      <c r="G24" s="5">
        <v>1234</v>
      </c>
      <c r="H24" s="6">
        <v>6587</v>
      </c>
      <c r="I24" s="5" t="s">
        <v>129</v>
      </c>
      <c r="J24" s="6">
        <v>12500000</v>
      </c>
      <c r="K24" s="6">
        <f t="shared" si="0"/>
        <v>10129.65964343598</v>
      </c>
      <c r="L24" s="23">
        <f t="shared" si="1"/>
        <v>0.18733869743434037</v>
      </c>
      <c r="M24" s="22">
        <f t="shared" si="4"/>
        <v>268.98955908066506</v>
      </c>
      <c r="N24" s="22">
        <f t="shared" si="2"/>
        <v>1771834.2256643407</v>
      </c>
      <c r="O24" s="23">
        <f t="shared" si="3"/>
        <v>0.14174673805314725</v>
      </c>
    </row>
    <row r="25" spans="1:15" ht="33.75">
      <c r="A25" s="10" t="s">
        <v>312</v>
      </c>
      <c r="B25" s="5">
        <v>24</v>
      </c>
      <c r="C25" s="4" t="s">
        <v>0</v>
      </c>
      <c r="D25" s="4" t="s">
        <v>204</v>
      </c>
      <c r="E25" s="4" t="s">
        <v>314</v>
      </c>
      <c r="F25" s="4" t="s">
        <v>313</v>
      </c>
      <c r="G25" s="6">
        <f>1120+1570.9</f>
        <v>2690.9</v>
      </c>
      <c r="H25" s="6">
        <v>15540</v>
      </c>
      <c r="I25" s="5" t="s">
        <v>173</v>
      </c>
      <c r="J25" s="6">
        <v>32000000</v>
      </c>
      <c r="K25" s="6">
        <f t="shared" si="0"/>
        <v>11891.932067338064</v>
      </c>
      <c r="L25" s="23">
        <f t="shared" si="1"/>
        <v>0.17315958815958818</v>
      </c>
      <c r="M25" s="22">
        <f t="shared" si="4"/>
        <v>222.70372736040392</v>
      </c>
      <c r="N25" s="22">
        <f t="shared" si="2"/>
        <v>3460815.923180677</v>
      </c>
      <c r="O25" s="23">
        <f t="shared" si="3"/>
        <v>0.10815049759939616</v>
      </c>
    </row>
    <row r="26" spans="1:15" ht="11.25">
      <c r="A26" s="10" t="s">
        <v>315</v>
      </c>
      <c r="B26" s="5">
        <v>25</v>
      </c>
      <c r="C26" s="4" t="s">
        <v>0</v>
      </c>
      <c r="D26" s="4" t="s">
        <v>169</v>
      </c>
      <c r="E26" s="4" t="s">
        <v>316</v>
      </c>
      <c r="F26" s="4" t="s">
        <v>317</v>
      </c>
      <c r="G26" s="5">
        <f>1485+700</f>
        <v>2185</v>
      </c>
      <c r="H26" s="6">
        <v>15000</v>
      </c>
      <c r="I26" s="5"/>
      <c r="J26" s="6">
        <v>25000000</v>
      </c>
      <c r="K26" s="6">
        <f t="shared" si="0"/>
        <v>11441.647597254005</v>
      </c>
      <c r="L26" s="23">
        <f t="shared" si="1"/>
        <v>0.14566666666666667</v>
      </c>
      <c r="M26" s="22">
        <f t="shared" si="4"/>
        <v>224.4432930126998</v>
      </c>
      <c r="N26" s="22">
        <f t="shared" si="2"/>
        <v>3366649.395190497</v>
      </c>
      <c r="O26" s="23">
        <f t="shared" si="3"/>
        <v>0.13466597580761988</v>
      </c>
    </row>
    <row r="27" spans="1:15" ht="22.5">
      <c r="A27" s="10" t="s">
        <v>318</v>
      </c>
      <c r="B27" s="5">
        <v>26</v>
      </c>
      <c r="C27" s="4" t="s">
        <v>0</v>
      </c>
      <c r="D27" s="4" t="s">
        <v>169</v>
      </c>
      <c r="E27" s="4" t="s">
        <v>319</v>
      </c>
      <c r="F27" s="4" t="s">
        <v>320</v>
      </c>
      <c r="G27" s="5">
        <v>290</v>
      </c>
      <c r="H27" s="6">
        <v>2200</v>
      </c>
      <c r="I27" s="5"/>
      <c r="J27" s="6">
        <v>5300000</v>
      </c>
      <c r="K27" s="6">
        <f t="shared" si="0"/>
        <v>18275.862068965518</v>
      </c>
      <c r="L27" s="23">
        <f t="shared" si="1"/>
        <v>0.1318181818181818</v>
      </c>
      <c r="M27" s="22">
        <f t="shared" si="4"/>
        <v>342.3842032607694</v>
      </c>
      <c r="N27" s="22">
        <f t="shared" si="2"/>
        <v>753245.2471736927</v>
      </c>
      <c r="O27" s="23">
        <f t="shared" si="3"/>
        <v>0.14212174474975334</v>
      </c>
    </row>
    <row r="28" spans="1:15" ht="11.25">
      <c r="A28" s="10" t="s">
        <v>321</v>
      </c>
      <c r="B28" s="5">
        <v>27</v>
      </c>
      <c r="C28" s="4" t="s">
        <v>0</v>
      </c>
      <c r="D28" s="4" t="s">
        <v>94</v>
      </c>
      <c r="E28" s="4"/>
      <c r="F28" s="4" t="s">
        <v>322</v>
      </c>
      <c r="G28" s="5">
        <v>400</v>
      </c>
      <c r="H28" s="6">
        <v>3300</v>
      </c>
      <c r="I28" s="5"/>
      <c r="J28" s="6">
        <v>5500000</v>
      </c>
      <c r="K28" s="6">
        <f t="shared" si="0"/>
        <v>13750</v>
      </c>
      <c r="L28" s="23">
        <f t="shared" si="1"/>
        <v>0.12121212121212122</v>
      </c>
      <c r="M28" s="22">
        <f t="shared" si="4"/>
        <v>313.16530561521495</v>
      </c>
      <c r="N28" s="22">
        <f t="shared" si="2"/>
        <v>1033445.5085302093</v>
      </c>
      <c r="O28" s="23">
        <f t="shared" si="3"/>
        <v>0.18789918336912897</v>
      </c>
    </row>
    <row r="29" spans="1:15" ht="11.25">
      <c r="A29" s="10" t="s">
        <v>323</v>
      </c>
      <c r="B29" s="5">
        <v>28</v>
      </c>
      <c r="C29" s="4" t="s">
        <v>0</v>
      </c>
      <c r="D29" s="4" t="s">
        <v>169</v>
      </c>
      <c r="E29" s="4" t="s">
        <v>294</v>
      </c>
      <c r="F29" s="4" t="s">
        <v>324</v>
      </c>
      <c r="G29" s="5">
        <v>586</v>
      </c>
      <c r="H29" s="6">
        <v>5536</v>
      </c>
      <c r="I29" s="5"/>
      <c r="J29" s="6">
        <v>8500000</v>
      </c>
      <c r="K29" s="6">
        <f t="shared" si="0"/>
        <v>14505.119453924915</v>
      </c>
      <c r="L29" s="23">
        <f t="shared" si="1"/>
        <v>0.10585260115606937</v>
      </c>
      <c r="M29" s="22">
        <f t="shared" si="4"/>
        <v>279.47539013651493</v>
      </c>
      <c r="N29" s="22">
        <f t="shared" si="2"/>
        <v>1547175.7597957468</v>
      </c>
      <c r="O29" s="23">
        <f t="shared" si="3"/>
        <v>0.18202067762302904</v>
      </c>
    </row>
    <row r="30" spans="1:15" ht="22.5">
      <c r="A30" s="10" t="s">
        <v>325</v>
      </c>
      <c r="B30" s="5">
        <v>29</v>
      </c>
      <c r="C30" s="4" t="s">
        <v>0</v>
      </c>
      <c r="D30" s="4" t="s">
        <v>259</v>
      </c>
      <c r="E30" s="4" t="s">
        <v>326</v>
      </c>
      <c r="F30" s="4" t="s">
        <v>327</v>
      </c>
      <c r="G30" s="5">
        <v>600</v>
      </c>
      <c r="H30" s="6">
        <v>6000</v>
      </c>
      <c r="I30" s="5"/>
      <c r="J30" s="6">
        <v>9000000</v>
      </c>
      <c r="K30" s="6">
        <f t="shared" si="0"/>
        <v>15000</v>
      </c>
      <c r="L30" s="23">
        <f t="shared" si="1"/>
        <v>0.1</v>
      </c>
      <c r="M30" s="22">
        <f t="shared" si="4"/>
        <v>274.5702214048233</v>
      </c>
      <c r="N30" s="22">
        <f t="shared" si="2"/>
        <v>1647421.32842894</v>
      </c>
      <c r="O30" s="23">
        <f t="shared" si="3"/>
        <v>0.1830468142698822</v>
      </c>
    </row>
    <row r="31" spans="1:15" ht="12.75" customHeight="1">
      <c r="A31" s="51"/>
      <c r="B31" s="53"/>
      <c r="C31" s="58" t="s">
        <v>74</v>
      </c>
      <c r="D31" s="59"/>
      <c r="E31" s="59"/>
      <c r="F31" s="60"/>
      <c r="G31" s="39">
        <f>MIN(G2:G30)</f>
        <v>290</v>
      </c>
      <c r="H31" s="39">
        <f>MIN(H2:H30)</f>
        <v>1400</v>
      </c>
      <c r="I31" s="61"/>
      <c r="J31" s="39">
        <f aca="true" t="shared" si="5" ref="J31:O31">MIN(J2:J30)</f>
        <v>5300000</v>
      </c>
      <c r="K31" s="39">
        <f t="shared" si="5"/>
        <v>7142.857142857143</v>
      </c>
      <c r="L31" s="62">
        <f t="shared" si="5"/>
        <v>0.1</v>
      </c>
      <c r="M31" s="39">
        <f t="shared" si="5"/>
        <v>194.14184361379938</v>
      </c>
      <c r="N31" s="39">
        <f t="shared" si="5"/>
        <v>529451.9800593453</v>
      </c>
      <c r="O31" s="62">
        <f t="shared" si="5"/>
        <v>0.05021634981157951</v>
      </c>
    </row>
    <row r="32" spans="1:15" ht="12.75" customHeight="1">
      <c r="A32" s="51"/>
      <c r="B32" s="53"/>
      <c r="C32" s="58" t="s">
        <v>75</v>
      </c>
      <c r="D32" s="59"/>
      <c r="E32" s="59"/>
      <c r="F32" s="60"/>
      <c r="G32" s="39">
        <f>MAX(G2:G30)</f>
        <v>6283</v>
      </c>
      <c r="H32" s="39">
        <f>MAX(H2:H30)</f>
        <v>29000</v>
      </c>
      <c r="I32" s="61"/>
      <c r="J32" s="39">
        <f aca="true" t="shared" si="6" ref="J32:O32">MAX(J2:J30)</f>
        <v>49000000</v>
      </c>
      <c r="K32" s="39">
        <f t="shared" si="6"/>
        <v>18275.862068965518</v>
      </c>
      <c r="L32" s="62">
        <f t="shared" si="6"/>
        <v>0.49146919431279623</v>
      </c>
      <c r="M32" s="39">
        <f t="shared" si="6"/>
        <v>378.1799857566752</v>
      </c>
      <c r="N32" s="39">
        <f t="shared" si="6"/>
        <v>5630113.464800182</v>
      </c>
      <c r="O32" s="62">
        <f t="shared" si="6"/>
        <v>0.18789918336912897</v>
      </c>
    </row>
    <row r="33" spans="1:15" ht="12.75" customHeight="1">
      <c r="A33" s="30"/>
      <c r="B33" s="31"/>
      <c r="C33" s="58" t="s">
        <v>76</v>
      </c>
      <c r="D33" s="59"/>
      <c r="E33" s="59"/>
      <c r="F33" s="60"/>
      <c r="G33" s="39">
        <f>AVERAGE(G2:G30)</f>
        <v>1615.5068965517244</v>
      </c>
      <c r="H33" s="39">
        <f>AVERAGE(H2:H30)</f>
        <v>6343.862068965517</v>
      </c>
      <c r="I33" s="61"/>
      <c r="J33" s="39">
        <f aca="true" t="shared" si="7" ref="J33:O33">AVERAGE(J2:J30)</f>
        <v>17051724.137931034</v>
      </c>
      <c r="K33" s="39">
        <f t="shared" si="7"/>
        <v>11984.583285658628</v>
      </c>
      <c r="L33" s="62">
        <f t="shared" si="7"/>
        <v>0.2793633007452653</v>
      </c>
      <c r="M33" s="39">
        <f t="shared" si="7"/>
        <v>293.4467758802413</v>
      </c>
      <c r="N33" s="39">
        <f t="shared" si="7"/>
        <v>1632549.6208053085</v>
      </c>
      <c r="O33" s="62">
        <f t="shared" si="7"/>
        <v>0.1043169802332251</v>
      </c>
    </row>
  </sheetData>
  <autoFilter ref="A1:P1"/>
  <mergeCells count="3">
    <mergeCell ref="C31:F31"/>
    <mergeCell ref="C32:F32"/>
    <mergeCell ref="C33:F33"/>
  </mergeCells>
  <hyperlinks>
    <hyperlink ref="A11" r:id="rId1" display="https://www.avito.ru/naberezhnye_chelny/kommercheskaya_nedvizhimost/pomeschenie_svobodnogo_naznacheniya_938_m_506130484"/>
    <hyperlink ref="A18" r:id="rId2" display="https://www.avito.ru/naberezhnye_chelny/kommercheskaya_nedvizhimost/pomeschenie_svobodnogo_naznacheniya_1368.5_m_495393070"/>
    <hyperlink ref="A8" r:id="rId3" display="https://www.avito.ru/naberezhnye_chelny/kommercheskaya_nedvizhimost/proizvodstvennaya_baza_sklad_950_m_541206959"/>
    <hyperlink ref="A15" r:id="rId4" display="https://www.avito.ru/naberezhnye_chelny/kommercheskaya_nedvizhimost/prodam_proizvodstvo_bsi_175374345"/>
    <hyperlink ref="A3" r:id="rId5" display="https://www.avito.ru/naberezhnye_chelny/kommercheskaya_nedvizhimost/proizvodstvennaya_baza_569662223"/>
    <hyperlink ref="A7" r:id="rId6" display="https://www.avito.ru/naberezhnye_chelny/kommercheskaya_nedvizhimost/proizvodstvennoe_pomeschenie_6336_m_348459162"/>
    <hyperlink ref="A2" r:id="rId7" display="https://www.avito.ru/naberezhnye_chelny/kommercheskaya_nedvizhimost/proizvodstvennoe_pomeschenie_3111_m_287319210"/>
    <hyperlink ref="A26" r:id="rId8" display="https://www.avito.ru/naberezhnye_chelny/kommercheskaya_nedvizhimost/proizvodstvennoe_pomeschenie_15000_m_377758620"/>
    <hyperlink ref="A25" r:id="rId9" display="https://www.avito.ru/naberezhnye_chelny/kommercheskaya_nedvizhimost/proizvodstvennoe_pomeschenie_1120_m_469111279"/>
    <hyperlink ref="A29" r:id="rId10" display="https://www.avito.ru/naberezhnye_chelny/kommercheskaya_nedvizhimost/proizvodstvennoe_pomeschenie_586_m_565047352"/>
    <hyperlink ref="A17" r:id="rId11" display="https://www.avito.ru/naberezhnye_chelny/kommercheskaya_nedvizhimost/proizvodstvenno-skladskoy_kompleks_10_280_kv._m_213661762"/>
    <hyperlink ref="A27" r:id="rId12" display="https://www.avito.ru/naberezhnye_chelny/kommercheskaya_nedvizhimost/proizvodstvennoe_pomeschenie_290_m_518273846"/>
    <hyperlink ref="A13" r:id="rId13" display="https://www.avito.ru/naberezhnye_chelny/kommercheskaya_nedvizhimost/baza_342769489"/>
    <hyperlink ref="A14" r:id="rId14" display="https://www.avito.ru/naberezhnye_chelny/kommercheskaya_nedvizhimost/proizvodstvennoe_pomeschenie_214_m_514706353"/>
    <hyperlink ref="A23" r:id="rId15" display="https://www.avito.ru/naberezhnye_chelny/kommercheskaya_nedvizhimost/proizvodstvennoe_pomeschenie_gotovyy_biznes_500_m_278898426"/>
    <hyperlink ref="A12" r:id="rId16" display="https://www.avito.ru/naberezhnye_chelny/kommercheskaya_nedvizhimost/proizvodstvennoe_pomeschenie_500_m_489402012"/>
    <hyperlink ref="A22" r:id="rId17" display="https://www.avito.ru/naberezhnye_chelny/kommercheskaya_nedvizhimost/proizvodstvennoe_pomeschenie_1100_m_414819920"/>
    <hyperlink ref="A4" r:id="rId18" display="https://www.avito.ru/naberezhnye_chelny/kommercheskaya_nedvizhimost/prodaetsya_proizvodstvennaya_baza_399465615"/>
    <hyperlink ref="A30" r:id="rId19" display="https://www.avito.ru/naberezhnye_chelny/kommercheskaya_nedvizhimost/proizvodstvennoe_pomeschenie_6000_m_414173011"/>
    <hyperlink ref="A24" r:id="rId20" display="https://www.avito.ru/naberezhnye_chelny/kommercheskaya_nedvizhimost/proizvodstvennuyu_bazu_promkomzona_183161954"/>
    <hyperlink ref="A5" r:id="rId21" display="https://www.avito.ru/naberezhnye_chelny/kommercheskaya_nedvizhimost/proizvodstvennoe_pomeschenie_1728_m_334636825"/>
    <hyperlink ref="A21" r:id="rId22" display="https://www.avito.ru/naberezhnye_chelny/kommercheskaya_nedvizhimost/proizvodstvennoe_pomeschenie_6283_m_362390749"/>
    <hyperlink ref="A9" r:id="rId23" display="https://www.avito.ru/naberezhnye_chelny/kommercheskaya_nedvizhimost/proizvodstvennoe_pomeschenie_2720_m_362095816"/>
    <hyperlink ref="A6" r:id="rId24" display="https://www.avito.ru/naberezhnye_chelny/kommercheskaya_nedvizhimost/proizvodstvennoe_pomeschenie_1750_m_501905646"/>
    <hyperlink ref="A28" r:id="rId25" display="https://www.avito.ru/naberezhnye_chelny/kommercheskaya_nedvizhimost/proizvodstvennoe_pomeschenie_400_m_544083624"/>
    <hyperlink ref="A20" r:id="rId26" display="https://www.avito.ru/naberezhnye_chelny/kommercheskaya_nedvizhimost/proizvodstvennoe_pomeschenie_1100_m_544022423"/>
    <hyperlink ref="A16" r:id="rId27" display="https://www.avito.ru/naberezhnye_chelny/kommercheskaya_nedvizhimost/skladskoe_pomeschenie_500_m_356050836"/>
    <hyperlink ref="A19" r:id="rId28" display="https://www.avito.ru/naberezhnye_chelny/kommercheskaya_nedvizhimost/zdanie_holodnogo_sklada_985_m_553036762"/>
    <hyperlink ref="A10" r:id="rId29" display="https://www.avito.ru/naberezhnye_chelny/kommercheskaya_nedvizhimost/skladskoe_pomeschenie_1229.3_m_552915275"/>
  </hyperlinks>
  <printOptions/>
  <pageMargins left="0.75" right="0.75" top="1" bottom="1" header="0.5" footer="0.5"/>
  <pageSetup orientation="portrait" paperSize="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Dizzy</dc:creator>
  <cp:keywords/>
  <dc:description/>
  <cp:lastModifiedBy>User</cp:lastModifiedBy>
  <dcterms:created xsi:type="dcterms:W3CDTF">2015-05-19T17:50:27Z</dcterms:created>
  <dcterms:modified xsi:type="dcterms:W3CDTF">2015-10-22T16:09:43Z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