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860" activeTab="0"/>
  </bookViews>
  <sheets>
    <sheet name="Сводная таблица" sheetId="1" r:id="rId1"/>
    <sheet name="Пример расчета для Татарстана" sheetId="2" r:id="rId2"/>
    <sheet name="Регрессии" sheetId="3" r:id="rId3"/>
  </sheets>
  <definedNames/>
  <calcPr fullCalcOnLoad="1"/>
</workbook>
</file>

<file path=xl/sharedStrings.xml><?xml version="1.0" encoding="utf-8"?>
<sst xmlns="http://schemas.openxmlformats.org/spreadsheetml/2006/main" count="1709" uniqueCount="402">
  <si>
    <t>№ п/п</t>
  </si>
  <si>
    <t>Тип объекта недвижимости</t>
  </si>
  <si>
    <t>Описание объекта недвижимости</t>
  </si>
  <si>
    <t>Класс конструктивной системы</t>
  </si>
  <si>
    <t>Здания для крупного рогатого скота (коровники, телятники, родильные отделения, молочные блоки)</t>
  </si>
  <si>
    <t>здания с каменными стенами (кирпичными, из естественного камня, крупноблочными, крупнопанельными) с деревянными и железобетонными перекрытиями</t>
  </si>
  <si>
    <t>КС-1</t>
  </si>
  <si>
    <t xml:space="preserve">Здания для ремонтного молодняка (холодный метод содержания) </t>
  </si>
  <si>
    <t>здания с каркасными стенами. Каркас - кирпичные столбы или бревна. Заполнения - саманные, бревенчатые,  панельные легкобетонные. Перекрытия - деревянные</t>
  </si>
  <si>
    <t>Конюшни</t>
  </si>
  <si>
    <t>здания с каркасными стенами. Каркас - кирпичные столбы или бревна. Заполнения - саманные, бревенчатые, из сырцового кирпича. Перекрытия - деревянные</t>
  </si>
  <si>
    <t>здания с деревянными рублеными и брусчатыми стенами, с деревянными перекрытиями</t>
  </si>
  <si>
    <t>КС-7</t>
  </si>
  <si>
    <t>здания каменные (кирпичные, панельные) с железобетонными перекрытиями</t>
  </si>
  <si>
    <r>
      <t xml:space="preserve">УПВС = 146,39 * V </t>
    </r>
    <r>
      <rPr>
        <vertAlign val="superscript"/>
        <sz val="10"/>
        <rFont val="Times New Roman"/>
        <family val="1"/>
      </rPr>
      <t>-0,28</t>
    </r>
  </si>
  <si>
    <t>здания каменные (кирпичные, панельные) с деревянными перекрытиями</t>
  </si>
  <si>
    <t>КС-2</t>
  </si>
  <si>
    <t>Складские здания неотапливаемые</t>
  </si>
  <si>
    <r>
      <t xml:space="preserve">УПВС = 72,22 * V </t>
    </r>
    <r>
      <rPr>
        <vertAlign val="superscript"/>
        <sz val="10"/>
        <rFont val="Times New Roman"/>
        <family val="1"/>
      </rPr>
      <t>-0,21</t>
    </r>
  </si>
  <si>
    <r>
      <t xml:space="preserve">УПВС = 26,63 * V </t>
    </r>
    <r>
      <rPr>
        <vertAlign val="superscript"/>
        <sz val="10"/>
        <rFont val="Times New Roman"/>
        <family val="1"/>
      </rPr>
      <t>-0,11</t>
    </r>
  </si>
  <si>
    <t>здания деревянные (рубленые, брусчатые стены) с деревянными перекрытиями</t>
  </si>
  <si>
    <r>
      <t xml:space="preserve">УПВС = 124,84 * V </t>
    </r>
    <r>
      <rPr>
        <vertAlign val="superscript"/>
        <sz val="10"/>
        <rFont val="Times New Roman"/>
        <family val="1"/>
      </rPr>
      <t>-0,35</t>
    </r>
  </si>
  <si>
    <t>Гаражи для грузовых и легковых автомобилей</t>
  </si>
  <si>
    <t>Ремонтные мастерские</t>
  </si>
  <si>
    <t>Овощехранилища (картофелехранилища, корнеплодохранилища)</t>
  </si>
  <si>
    <t>здания каменные (кирпичные, бутовые, панельные) с железобетонными перекрытиями</t>
  </si>
  <si>
    <t>Фундаменты</t>
  </si>
  <si>
    <t>Стены</t>
  </si>
  <si>
    <t>Кровля</t>
  </si>
  <si>
    <t>Полы</t>
  </si>
  <si>
    <t>СБОРНИК № 26, Том I, Отдел I, Таблица 1</t>
  </si>
  <si>
    <t>а</t>
  </si>
  <si>
    <t>КОРОВНИКИ ДВУХРЯДНЫЕ И ПОМЕЩЕНИЯ ДЛЯ МОЛОДНЯКА (СО СПЛОШНЫМИ СТЕНАМИ)</t>
  </si>
  <si>
    <t>бутовые ленточные</t>
  </si>
  <si>
    <t>кирпичные</t>
  </si>
  <si>
    <t>деревянные</t>
  </si>
  <si>
    <t>черепичная</t>
  </si>
  <si>
    <t>кирпичные и в стойлах деревянные</t>
  </si>
  <si>
    <t>б</t>
  </si>
  <si>
    <t>в</t>
  </si>
  <si>
    <t>СБОРНИК № 26, Том I, Отдел I, Таблица 3</t>
  </si>
  <si>
    <t>КОРОВНИКИ ДВУХРЯДНЫЕ с чердачным помещением</t>
  </si>
  <si>
    <t>кирпичные, бутовые или из легкобетонных камней</t>
  </si>
  <si>
    <t>железобетонное</t>
  </si>
  <si>
    <t>асбестоцементная или черепичная</t>
  </si>
  <si>
    <t>бетонные или асфальтовые и дощатые</t>
  </si>
  <si>
    <t>КОРОВНИКИ ДВУХРЯДНЫЕ без чердачного помещения (совмещенное покрытие)</t>
  </si>
  <si>
    <t>рубероидная по железобетонному покрытию</t>
  </si>
  <si>
    <t>СБОРНИК № 26, Том I, Отдел I, Таблица 4</t>
  </si>
  <si>
    <t>КОРОВНИКИ ЧЕТЫРЕХРЯДНЫЕ с железобетонным перекрытием (совмещенное с кровлей)</t>
  </si>
  <si>
    <t>ленточные и столбовые</t>
  </si>
  <si>
    <t>совмещенное железобетонное</t>
  </si>
  <si>
    <t>рулонная</t>
  </si>
  <si>
    <t>асфальтовые и цементные</t>
  </si>
  <si>
    <t>КОРОВНИКИ ЧЕТЫРЕХРЯДНЫЕ с чердачным помещением</t>
  </si>
  <si>
    <t>асфальтовые</t>
  </si>
  <si>
    <t>СБОРНИК № 26, Том I, Отдел I, Таблица 5</t>
  </si>
  <si>
    <t>КОРОВНИКИ ЧЕТЫРЕХРЯДНЫЕ С МОЛОЧНЫМ БЛОКОМ  без чердачного помещения (покрытие совмещенное)</t>
  </si>
  <si>
    <t>ленточные</t>
  </si>
  <si>
    <t>деревянное</t>
  </si>
  <si>
    <t>асбестоцементная</t>
  </si>
  <si>
    <t xml:space="preserve">бетонные, дощатые и керамические </t>
  </si>
  <si>
    <t>СБОРНИК № 26, Том I, Отдел I, Таблица 7</t>
  </si>
  <si>
    <t>КОРОВНИКИ БЕСПРИВЯЗНОГО СОДЕРЖАНИЯ</t>
  </si>
  <si>
    <t>столбчатые, железобетонные</t>
  </si>
  <si>
    <t>с панельными стенами из ячеистых бетонов</t>
  </si>
  <si>
    <t>бетонные</t>
  </si>
  <si>
    <t>из керамзитобетонных блоков</t>
  </si>
  <si>
    <t>СБОРНИК № 26, Том I, Отдел I, Таблица 10</t>
  </si>
  <si>
    <t>МОЛОЧНЫЕ БЛОКИ</t>
  </si>
  <si>
    <t xml:space="preserve">асбестоцементная </t>
  </si>
  <si>
    <t>бетонные, дощатые и керамические</t>
  </si>
  <si>
    <t>СБОРНИК № 26, Том I, Отдел I, Таблица 11</t>
  </si>
  <si>
    <t>РОДИЛЬНЫЕ ОТДЕЛЕНИЯ с чердачным помещением.</t>
  </si>
  <si>
    <t>ленточные бутовые и железобетонные башмаки</t>
  </si>
  <si>
    <t>РОДИЛЬНЫЕ ОТДЕЛЕНИЯ без чердачного помещения (совмещенное)</t>
  </si>
  <si>
    <t>СБОРНИК № 26, Том I, Отдел I, Таблица 12</t>
  </si>
  <si>
    <t>ТЕЛЯТНИКИ</t>
  </si>
  <si>
    <t>дощатые и глинобитные или кирпичные полы</t>
  </si>
  <si>
    <t>СБОРНИК № 26, Том I, Отдел I, Таблица 13</t>
  </si>
  <si>
    <t>ТЕЛЯТНИКИ с чердачным помещением</t>
  </si>
  <si>
    <t>ленточные и железобетонные башмаки</t>
  </si>
  <si>
    <t>из керамзитобетонных панелей и кирпичные перекрытие железобетонное</t>
  </si>
  <si>
    <t>1) Здания для крупного рогатого скота (коровники, телятники, родильные отделения, молочные блоки)</t>
  </si>
  <si>
    <t>Таблица УПВС</t>
  </si>
  <si>
    <t>Наименование объекта</t>
  </si>
  <si>
    <t>Перекрытия</t>
  </si>
  <si>
    <t>Строительный объем здания, куб.м.</t>
  </si>
  <si>
    <t>МИНИМУМ</t>
  </si>
  <si>
    <t>МАКСИМУМ</t>
  </si>
  <si>
    <t>СРЕДНЕЕ</t>
  </si>
  <si>
    <t>Производственно-складские здания отапливаемые</t>
  </si>
  <si>
    <t>СБОРНИК № 26, Том I, Отдел I, Таблица 2</t>
  </si>
  <si>
    <t>ПОМЕЩЕНИЯ ДЛЯ МОЛОДНЯКА (СТЕНЫ КАРКАСНЫЕ)</t>
  </si>
  <si>
    <t>столбовые</t>
  </si>
  <si>
    <t>бревенчатые в кирпичных столбах</t>
  </si>
  <si>
    <t>гонтовая или из щепы</t>
  </si>
  <si>
    <t>г</t>
  </si>
  <si>
    <t>саманные в кирпичных столбах</t>
  </si>
  <si>
    <t>глиносоломенная</t>
  </si>
  <si>
    <t>д</t>
  </si>
  <si>
    <t>е</t>
  </si>
  <si>
    <t>ж</t>
  </si>
  <si>
    <t>деревянные каркасные с забиркой из бревен</t>
  </si>
  <si>
    <t>з</t>
  </si>
  <si>
    <t>и</t>
  </si>
  <si>
    <t xml:space="preserve">2) Здания для ремонтного молодняка (холодный метод содержания) </t>
  </si>
  <si>
    <t>Восстановительная стоимость 1 куб.м. здания, руб.</t>
  </si>
  <si>
    <t>3) Конюшни</t>
  </si>
  <si>
    <t>СБОРНИК № 26, Том I, ОТДЕЛ I, Таблица 24</t>
  </si>
  <si>
    <t xml:space="preserve">Конюшни </t>
  </si>
  <si>
    <t>глинобитные</t>
  </si>
  <si>
    <t>бревенчатые с деревянным каркасом</t>
  </si>
  <si>
    <t>драночная</t>
  </si>
  <si>
    <t>СБОРНИК № 26, Том I, ОТДЕЛ I, Таблица 25</t>
  </si>
  <si>
    <t>из сырцового кирпича</t>
  </si>
  <si>
    <t>СБОРНИК № 26, Том I, ОТДЕЛ I, Таблица 26</t>
  </si>
  <si>
    <t>деревянные брусчатые рубленые и каркасные,  столбы деревянные</t>
  </si>
  <si>
    <t>рулонные и деревянные</t>
  </si>
  <si>
    <t>дощатые и глинобитные</t>
  </si>
  <si>
    <t>СБОРНИК № 18, ОТДЕЛ II, Таблица 69</t>
  </si>
  <si>
    <t>бутовые, бутобетонные и бетонные</t>
  </si>
  <si>
    <t xml:space="preserve">кирпичные. Колонны и столбы деревянные или кирпичные. </t>
  </si>
  <si>
    <t>железные, асбестоцементные, черепичные и рулонные.</t>
  </si>
  <si>
    <t>дощатые, глинобитные.</t>
  </si>
  <si>
    <t>Административно-бытовые здания (конторы, проходные, дома животноводов и проч.)</t>
  </si>
  <si>
    <t>Административно-бытовые здания  (конторы, проходные, дома животноводов и проч.)</t>
  </si>
  <si>
    <t>СБОРНИК № 26, Том I, ОТДЕЛ II, Таблица 204</t>
  </si>
  <si>
    <t>ДОМА ДЛЯ ЖИВОТНОВОДОВ НА 18 ЧЕЛОВЕК</t>
  </si>
  <si>
    <t>чердачными деревянными перекрытиями</t>
  </si>
  <si>
    <t>деревянные и цементные</t>
  </si>
  <si>
    <t>совмещенными покрытиями из железобетона</t>
  </si>
  <si>
    <t>дощатые и цементные</t>
  </si>
  <si>
    <t>СБОРНИК № 26, Том I, ОТДЕЛ II, Таблица 205</t>
  </si>
  <si>
    <t>БРИГАДНЫЕ ДОМА</t>
  </si>
  <si>
    <t>железобетонными совмещенными покрытиями</t>
  </si>
  <si>
    <t>дощатые, цементные и керамические</t>
  </si>
  <si>
    <t>СБОРНИК № 26, Том I, ОТДЕЛ II, Таблица 206</t>
  </si>
  <si>
    <t>СЛУЖЕБНО-БЫТОВЫЕ ЗДАНИЯ ЖИВОТНОВОДЧЕСКИХ И ПТИЦЕВОДЧЕСКИХ ФЕРМ НА 30 ЧЕЛОВЕК</t>
  </si>
  <si>
    <t>из керамзитобетонных блоков, или кирпича, или шлакобетонных камней</t>
  </si>
  <si>
    <t>дощатые, из керамических плиток и линолеума</t>
  </si>
  <si>
    <t>СБОРНИК № 26, Том I, ОТДЕЛ II, Таблица 207</t>
  </si>
  <si>
    <t>СЛУЖЕБНО-БЫТОВЫЕ ЗДАНИЯ НА 12 ЧЕЛОВЕК ДЛЯ ЗВЕРОВОДЧЕСКИХ ФЕРМ</t>
  </si>
  <si>
    <t>асбестоцементная по деревянным стропилам</t>
  </si>
  <si>
    <t>цементные, дощатые и из керамических плиток</t>
  </si>
  <si>
    <t>СБОРНИК № 18, ОТДЕЛ II, Таблица 41</t>
  </si>
  <si>
    <t>БЫТОВЫЕ ПОМЕЩЕНИЯ 1 - 2- ЭТАЖНЫЕ</t>
  </si>
  <si>
    <t>железобетонные, бетонные, бутобетонные и бутовые</t>
  </si>
  <si>
    <t>кирпичные, из естественного камня, крупноблочные и крупнопанельные</t>
  </si>
  <si>
    <t>железобетонные</t>
  </si>
  <si>
    <t>железные, асбестоцементные и черепичные</t>
  </si>
  <si>
    <t>СБОРНИК № 18, ОТДЕЛ II, Таблица 42</t>
  </si>
  <si>
    <t>железобетонные, бетонные, бутовые и бутобетонные</t>
  </si>
  <si>
    <t>деревянные и железобетонные</t>
  </si>
  <si>
    <t>СБОРНИК № 18, ОТДЕЛ II, Таблица 43</t>
  </si>
  <si>
    <t>каменные облегченные, из всех видов кирпича и легких камней</t>
  </si>
  <si>
    <t>СБОРНИК № 18, ОТДЕЛ II, Таблица 55</t>
  </si>
  <si>
    <t>ПРОХОДНЫЕ ПУНКТЫ</t>
  </si>
  <si>
    <t>СБОРНИК № 18, ОТДЕЛ II, Таблица 56</t>
  </si>
  <si>
    <t>ПРОХОДНЫЕ ПУНКТЫ 1 - 2 - ЭТАЖНЫЕ</t>
  </si>
  <si>
    <t>СБОРНИК № 18, ОТДЕЛ II, Таблица 57</t>
  </si>
  <si>
    <t>СБОРНИК № 18, ОТДЕЛ II, Таблица 58</t>
  </si>
  <si>
    <t>ПРОХОДНЫЕ КОНТОРЫ 1 - 2 - ЭТАЖНЫЕ</t>
  </si>
  <si>
    <t>каменные, облегченные из всех видов кирпича и легких камней</t>
  </si>
  <si>
    <t>СБОРНИК № 18, ОТДЕЛ II, Таблица 61</t>
  </si>
  <si>
    <t>КАРАУЛЬНЫЕ ПОМЕЩЕНИЯ 1 - 2 - ЭТАЖНЫЕ</t>
  </si>
  <si>
    <t>СБОРНИК № 18, ОТДЕЛ II, Таблица 62</t>
  </si>
  <si>
    <t>бутовые, бутобетонные, бетонные</t>
  </si>
  <si>
    <t>кирпичные и деревянные</t>
  </si>
  <si>
    <t>4) Административно-бытовые здания (конторы, проходные, дома животноводов и проч.) - здания с каменными стенами</t>
  </si>
  <si>
    <t>СБОРНИК № 18, ОТДЕЛ II, Таблица 44</t>
  </si>
  <si>
    <t>БЫТОВЫЕ ПОМЕЩЕНИЯ 1 - 2 - ЭТАЖНЫЕ</t>
  </si>
  <si>
    <t>железобетонные, бетонные, бутобетонные и бутовые.</t>
  </si>
  <si>
    <t>деревянные рубленые и брусчатые, смешанные (кирпичные и деревянные)</t>
  </si>
  <si>
    <t>железные, асбестоцементные и черепичные.</t>
  </si>
  <si>
    <t xml:space="preserve"> дощатые</t>
  </si>
  <si>
    <t>СБОРНИК № 18, ОТДЕЛ II, Таблица 59</t>
  </si>
  <si>
    <t>деревянные рубленые и брусчатые, смешанные (кирпичные и деревянные).</t>
  </si>
  <si>
    <t>СБОРНИК № 18, ОТДЕЛ II, Таблица 63</t>
  </si>
  <si>
    <t xml:space="preserve"> деревянные рубленые, брусчатые и щитовые, с наружной оштукатуркой или обшивкой</t>
  </si>
  <si>
    <t>СБОРНИК № 18, ОТДЕЛ II, Таблица 66</t>
  </si>
  <si>
    <t>ОБЩЕЖИТИЯ ВОХР И ПОХР 1 - 2 - ЭТАЖНЫЕ</t>
  </si>
  <si>
    <t xml:space="preserve"> бутовые, бутобетонные и бетонные</t>
  </si>
  <si>
    <t>деревянные рубленые брусчатые и щитовые, с наружной штукатуркой или обшивкой</t>
  </si>
  <si>
    <t>дощатые и паркетные</t>
  </si>
  <si>
    <t>5) Административно-бытовые здания (конторы, проходные, дома животноводов и проч.) - здания с деревянными стенами</t>
  </si>
  <si>
    <t>6) Производственно-складские здания отапливаемые - здания с каменными стенами и ж/б перекрытиями</t>
  </si>
  <si>
    <t>СБОРНИК № 26, Том I, ОТДЕЛ II, Таблица 104</t>
  </si>
  <si>
    <t>ОТАПЛИВАЕМЫЕ ПРИРЕЛЬСОВЫЕ СКЛАДЫ ДЛЯ ХРАНЕНИЯ МАТЕРИАЛЬНО-ТЕХНИЧЕСКИХ ЦЕННОСТЕЙ ПЛОЩАДЬЮ 1000 м2</t>
  </si>
  <si>
    <t>фундаменты железобетонные и бутобетонные ленточные</t>
  </si>
  <si>
    <t>асфальтобетонные, дощатые и цементные</t>
  </si>
  <si>
    <t>кирпичные в железобетонном каркасе</t>
  </si>
  <si>
    <t>из легкобетонных камней в железобетонном каркасе</t>
  </si>
  <si>
    <t>из грунтобетонных камней в железобетонном каркасе</t>
  </si>
  <si>
    <t>СБОРНИК № 26, Том I, ОТДЕЛ II, Таблица 124</t>
  </si>
  <si>
    <t>МАТЕРИАЛЬНО-ТЕХНИЧЕСКИЙ СКЛАД</t>
  </si>
  <si>
    <t>железобетонные и бутобетонные</t>
  </si>
  <si>
    <t>железобетонный каркас с заполнением кирпичной кладкой</t>
  </si>
  <si>
    <t>асфальтобетонные и дощатые</t>
  </si>
  <si>
    <t>СБОРНИК № 26, Том I, ОТДЕЛ II, Таблица 179</t>
  </si>
  <si>
    <t>ПРИРЕЛЬСОВЫЕ СКЛАДЫ МИНЕРАЛЬНЫХ УДОБРЕНИИ ЕМКОСТЬЮ 2000 т</t>
  </si>
  <si>
    <t>асфальтобетонные</t>
  </si>
  <si>
    <t>кирпичные с пилястрами</t>
  </si>
  <si>
    <t>СБОРНИК № 26, Том I, ОТДЕЛ II, Таблица 180</t>
  </si>
  <si>
    <t>ПРИРЕЛЬСОВЫЕ СКЛАДЫ МИНЕРАЛЬНЫХ УДОБРЕНИИ ЕМКОСТЬЮ 2000 т, В ТОМ ЧИСЛЕ 200 г ЯДОХИМИКАТОВ</t>
  </si>
  <si>
    <t>бутобетонные ленточные и железобетонные</t>
  </si>
  <si>
    <t>СБОРНИК № 26, Том I, ОТДЕЛ II, Таблица 181</t>
  </si>
  <si>
    <t>ПРИРЕЛЬСОВЫЕ СКЛАДЫ МИНЕРАЛЬНЫХ УДОБРЕНИИ ЕМКОСТЬЮ 3200 т</t>
  </si>
  <si>
    <t>СБОРНИК № 26, Том I, ОТДЕЛ II, Таблица 182</t>
  </si>
  <si>
    <t>ПРИРЕЛЬСОВЫЕ СКЛАДЫ МИНЕРАЛЬНЫХ УДОБРЕНИИ ЕМКОСТЬЮ 3500 т</t>
  </si>
  <si>
    <t xml:space="preserve">рулонная </t>
  </si>
  <si>
    <t>асфальтобетонные, цементные, дощатые и из керамических плиток</t>
  </si>
  <si>
    <t>СБОРНИК № 26, Том I, ОТДЕЛ II, Таблица 184</t>
  </si>
  <si>
    <t>СКЛАДЫ ХИМИЧЕСКИХ СРЕДСТВ ЗАЩИТЫ РАСТЕНИИ И ЖИВОТНЫХ ЕМКОСТЬЮ 1000 т .</t>
  </si>
  <si>
    <t>ленточные и столбовые (бетонные, бутобетонные и железобетонные)</t>
  </si>
  <si>
    <t>асфальтобетонные, бетонные, из керамической плитки и из релина</t>
  </si>
  <si>
    <t>из железобетонных панелей в железобетонном каркасе</t>
  </si>
  <si>
    <t>СБОРНИК № 26, Том I, ОТДЕЛ II, Таблица 185</t>
  </si>
  <si>
    <t>ПРИРЕЛЬСОВЫЕ СКЛАДЫ ХИМИЧЕСКИХ СРЕДСТВ ЗАЩИТЫ РАСТЕНИИ И ЖИВОТНЫХ ЕМКОСТЬЮ 600 т</t>
  </si>
  <si>
    <t>ленточные и столбовые (бутобетонные и железобетонные)</t>
  </si>
  <si>
    <t xml:space="preserve">железобетонное </t>
  </si>
  <si>
    <t>асфальтобетонные, бетонные, из керамической плитки и релина</t>
  </si>
  <si>
    <t>СБОРНИК № 26, Том I, ОТДЕЛ II, Таблица 186</t>
  </si>
  <si>
    <t>СКЛАДЫ ХИМИКАТОВ ЕМКОСТЬЮ 600 т</t>
  </si>
  <si>
    <t>бутобетонные ленточные и столбовые</t>
  </si>
  <si>
    <t>асфальтобетонные, дощатые, цементные и из керамических плиток</t>
  </si>
  <si>
    <t>7) Производственно-складские здания отапливаемые - здания с каменными стенами и деревянными перекрытиями</t>
  </si>
  <si>
    <t>СБОРНИК № 26, Том I, ОТДЕЛ II, Таблица 107</t>
  </si>
  <si>
    <t>СКЛАДЫ МАТЕРИАЛЬНО-ТЕХНИЧЕСКИЕ</t>
  </si>
  <si>
    <t>с совмещенными деревянными перекрытиями</t>
  </si>
  <si>
    <t>с асфальтовыми полами</t>
  </si>
  <si>
    <t>СБОРНИК № 26, Том I, ОТДЕЛ II, Таблица 178</t>
  </si>
  <si>
    <t>СКЛАДЫ МИНЕРАЛЬНЫХ УДОБРЕНИИ ЕМКОСТЬЮ 1000 т</t>
  </si>
  <si>
    <t>асфальтобетонные, деревянные и цементные</t>
  </si>
  <si>
    <t>из волнистой асбофанеры усиленного профиля</t>
  </si>
  <si>
    <t>из волнистых асбестоцементных листов усиленного профиля</t>
  </si>
  <si>
    <t>Стены и столбы кирпичные</t>
  </si>
  <si>
    <t>из асбестоцементных листов</t>
  </si>
  <si>
    <t>СБОРНИК № 26, Том I, ОТДЕЛ II, Таблица 103</t>
  </si>
  <si>
    <t>НЕОТАПЛИВАЕМЫЕ ПРИРЕЛЬСОВЫЕ СКЛАДЫ ДЛЯ ХРАНЕНИЯ МАТЕРИАЛЬНО-ТЕХНИЧЕСКИХ ЦЕННОСТЕЙ ПЛОЩАДЬЮ 500 м2</t>
  </si>
  <si>
    <t>железобетонные и бутобетонные ленточные</t>
  </si>
  <si>
    <t>СБОРНИК № 26, Том I, ОТДЕЛ II, Таблица 105</t>
  </si>
  <si>
    <t>НЕОТАПЛИВАЕМЫЕ ПРИРЕЛЬСОВЫЕ СКЛАДЫ ДЛЯ ХРАНЕНИЯ МАТЕРИАЛЬНО-ТЕХНИЧЕСКИХ ЦЕННОСТЕЙ ПЛОЩАДЬЮ 1000 м2</t>
  </si>
  <si>
    <t>железобетонные и бутобетонные, ленточные</t>
  </si>
  <si>
    <t>СБОРНИК № 26, Том I, ОТДЕЛ II, Таблица 106</t>
  </si>
  <si>
    <t>НЕОТАПЛИВАЕМЫЕ МАТЕРИАЛЬНО-ТЕХНИЧЕСКИЕ СКЛАДЫ ПЛОЩАДЬЮ 90 м1</t>
  </si>
  <si>
    <t>СБОРНИК № 26, Том I, ОТДЕЛ II, Таблица 125</t>
  </si>
  <si>
    <t>СКЛАД МИНЕРАЛЬНЫХ КОРМОВ</t>
  </si>
  <si>
    <t>Каркас железобетонный, стены кирпичные</t>
  </si>
  <si>
    <t>Каркас и стены кирпичные</t>
  </si>
  <si>
    <t>СБОРНИК № 18, ОТДЕЛ I, Таблица 24</t>
  </si>
  <si>
    <t>МАТЕРИАЛЬНЫЕ СКЛАДЫ БЕЗ РАМП</t>
  </si>
  <si>
    <t>кирпичные и панельные</t>
  </si>
  <si>
    <t xml:space="preserve"> асфальтовые</t>
  </si>
  <si>
    <t>СБОРНИК № 18, ОТДЕЛ I, Таблица 32</t>
  </si>
  <si>
    <t>СКЛАДЫ ГОРЮЧИХ И МАСЕЛ (НАДЗЕМНЫЕ)</t>
  </si>
  <si>
    <t>бутовые, бутобетонные, бетонные и железобетонные</t>
  </si>
  <si>
    <t>бетонные и цементные</t>
  </si>
  <si>
    <t>8) Складские здания неотапливаемые - здания с каменными стенами и ж/б перекрытиями</t>
  </si>
  <si>
    <t>9) Складские здания неотапливаемые - здания с каменными стенами и деревянными перекрытиями</t>
  </si>
  <si>
    <t>СБОРНИК № 26, Том I, ОТДЕЛ II, Таблица 177</t>
  </si>
  <si>
    <t>СКЛАДЫ ДЕЗИНФЕКЦИОННЫХ СРЕДСТВ</t>
  </si>
  <si>
    <t>из волнистых асбестоцементных листов</t>
  </si>
  <si>
    <t>с асфальтовыми и цементными полами</t>
  </si>
  <si>
    <t>СБОРНИК № 18, ОТДЕЛ I, Таблица 25</t>
  </si>
  <si>
    <t>асфальтовые и дощатые</t>
  </si>
  <si>
    <t>СБОРНИК № 18, ОТДЕЛ I, Таблица 34</t>
  </si>
  <si>
    <t>бутовые и кирпичные</t>
  </si>
  <si>
    <t>рулонная по деревянным прогонам</t>
  </si>
  <si>
    <t>10) Складские здания неотапливаемые - здания с деревянными стенами и деревянными перекрытиями</t>
  </si>
  <si>
    <t>СБОРНИК № 26, Том II, Отдел VII, Таблица 136</t>
  </si>
  <si>
    <t>СКЛАДЫ СОЛИ</t>
  </si>
  <si>
    <t>бутовые и бутобетонные</t>
  </si>
  <si>
    <t>шлакобетонные</t>
  </si>
  <si>
    <t>Стропила дощатые</t>
  </si>
  <si>
    <t>СБОРНИК № 18, ОТДЕЛ I, Таблица 26</t>
  </si>
  <si>
    <t>бутовые, бутобетонные, бетонные и деревянные</t>
  </si>
  <si>
    <t xml:space="preserve"> асфальтовые- и дощатые</t>
  </si>
  <si>
    <t>11) Гаражи для грузовых и легковых автомобилей - здания с каменными стенами и ж/б перекрытиями</t>
  </si>
  <si>
    <t>СБОРНИК № 19, ОТДЕЛ III, Раздел 2, Таблица 66</t>
  </si>
  <si>
    <t>Гаражи на 3—30 автомобилей</t>
  </si>
  <si>
    <t xml:space="preserve"> кирпичные или из блоков</t>
  </si>
  <si>
    <t>металлические н железобетонные</t>
  </si>
  <si>
    <t>кровли рулонные, железин асбоцементные н черепичные</t>
  </si>
  <si>
    <t>СБОРНИК № 19, ОТДЕЛ III, Раздел 2, Таблица 67</t>
  </si>
  <si>
    <t>Гаражи на 1—30 автомобилей</t>
  </si>
  <si>
    <t>кирпичные или из блоков</t>
  </si>
  <si>
    <t>рулонные, железные, асбестоцементные и черепичные;</t>
  </si>
  <si>
    <t>СБОРНИК № 23, Таблица 20</t>
  </si>
  <si>
    <t>ГАРАЖИ ДЛЯ ГРУЗОВЫХ АВТОМОБИЛЕЙ (построенные до 1965 г)</t>
  </si>
  <si>
    <t>СБОРНИК № 23, Таблица 22</t>
  </si>
  <si>
    <t>ГАРАЖИ ДЛЯ ЛЕГКОВЫХ АВТОМОБИЛЕЙ</t>
  </si>
  <si>
    <t>кирпичные или панельные</t>
  </si>
  <si>
    <t>сборные железобетонные</t>
  </si>
  <si>
    <t>СБОРНИК № 23, Таблица 19</t>
  </si>
  <si>
    <t>ГАРАЖИ ДЛЯ ГРУЗОВЫХ АВТОМОБИЛЕЙ</t>
  </si>
  <si>
    <t>12) Ремонтные мастерские - здания с каменными стенами и ж/б перекрытиями</t>
  </si>
  <si>
    <t>СБОРНИК № 26, Том I, ОТДЕЛ II, Таблица 91</t>
  </si>
  <si>
    <t>МАШИНОРЕМОНТНЫЕ МАСТЕРСКИЕ НА 150 УСЛОВНЫХ КАПИТАЛЬНЫХ РЕМОНТОВ В ГОД</t>
  </si>
  <si>
    <t>СБОРНИК № 26, Том I, ОТДЕЛ II, Таблица 92</t>
  </si>
  <si>
    <t>МАШИНОРЕМОНТНЫЕ МАСТЕРСКИЕ НА 300 УСЛОВНЫХ РЕМОНТОВ В ГОД</t>
  </si>
  <si>
    <t>СБОРНИК № 26, Том I, ОТДЕЛ II, Таблица 93</t>
  </si>
  <si>
    <t>РЕМОНТНЫЕ МАСТЕРСКИЕ НА 600 УСЛОВНЫХ РЕМОНТОВ В ГОД</t>
  </si>
  <si>
    <t>кирпичные, в повышенной части заполняются керамзитобетонными сборными панелями</t>
  </si>
  <si>
    <t>СБОРНИК № 26, Том I, ОТДЕЛ II, Таблица 94</t>
  </si>
  <si>
    <t>РЕМОНТНЫЕ МАСТЕРСКИЕ НА 900 УСЛОВНЫХ РЕМОНТОВ В ГОД</t>
  </si>
  <si>
    <t>СБОРНИК № 26, Том I, ОТДЕЛ II, Таблица 95</t>
  </si>
  <si>
    <t>РЕМОНТНЫЕ МАСТЕРСКИЕ НА 1600-2600 УСЛОВНЫХ КАПИТАЛЬНЫХ РЕМОНТОВ В ГОД</t>
  </si>
  <si>
    <t>СБОРНИК № 26, Том I, ОТДЕЛ II, Таблица 96</t>
  </si>
  <si>
    <t>ЦЕНТРАЛЬНЫЕ РЕМОНТНЫЕ МАСТЕРСКИЕ НА 25 - 30 ТРАКТОРОВ В ГОД</t>
  </si>
  <si>
    <t>кирпичные, панельные</t>
  </si>
  <si>
    <t>СБОРНИК № 26, Том I, ОТДЕЛ II, Таблица 97</t>
  </si>
  <si>
    <t>ЦЕНТРАЛЬНЫЕ РЕМОНТНЫЕ МАСТЕРСКИЕ НА 100 - 200 ТРАКТОРОВ И ДРУГОЙ СЕЛЬХОЗТЕХНИКИ В ГОД</t>
  </si>
  <si>
    <t>СБОРНИК № 26, Том I, ОТДЕЛ II, Таблица 99</t>
  </si>
  <si>
    <t>МАСТЕРСКИЕ МАШИННО-ТРАКТОРНЫЕ</t>
  </si>
  <si>
    <t>из торцевой шашки и цементными</t>
  </si>
  <si>
    <t>СБОРНИК № 26, Том I, ОТДЕЛ II, Таблица 100</t>
  </si>
  <si>
    <t>МАСТЕРСКИЕ МАШИННО-ТРАКТОРНЫЕ ДЛЯ МТС (МТМ) И МАСТЕРСКИЕ МЕЖРАЙОННЫЕ КАПИТАЛЬНОГО РЕМОНТА (ММКР)</t>
  </si>
  <si>
    <t xml:space="preserve"> с железобетонными и деревянными совмещенными перекрытиями</t>
  </si>
  <si>
    <t>с рулонной и асбестоцементной кровлей</t>
  </si>
  <si>
    <t>цементными, глинобетонными и дощатыми полами</t>
  </si>
  <si>
    <t>СБОРНИК № 26, Том I, ОТДЕЛ II, Таблица 101</t>
  </si>
  <si>
    <t>МАСТЕРСКИЕ ДЕРЕВООБДЕЛОЧНЫЕ С МАТЕРИАЛЬНО-ТЕХНИЧЕСКИМ СКЛАДОМ</t>
  </si>
  <si>
    <t>с совмещенными железобетонными перекрытиями</t>
  </si>
  <si>
    <t>СБОРНИК № 26, Том I, ОТДЕЛ II, Таблица 163</t>
  </si>
  <si>
    <t>КОРНЕПЛОДОХРАНИЛИЩА</t>
  </si>
  <si>
    <t>Учтены вентиляция сельскохозяйственного типа, оборудование закромами и электроосвещение.</t>
  </si>
  <si>
    <t xml:space="preserve"> кирпичные</t>
  </si>
  <si>
    <t>железобетонные совмещенные</t>
  </si>
  <si>
    <t>грунтовые</t>
  </si>
  <si>
    <t>СБОРНИК № 26, Том I, ОТДЕЛ II, Таблица 165</t>
  </si>
  <si>
    <t>КАРТОФЕЛЕХРАНИЛИЩА</t>
  </si>
  <si>
    <t>Учтены вентиляция сельскохозяйственного типа и электроосвещение.</t>
  </si>
  <si>
    <t>деревянные и грунтовые</t>
  </si>
  <si>
    <t>СБОРНИК № 26, Том I, ОТДЕЛ II, Таблица 168</t>
  </si>
  <si>
    <t>ПЛОДОХРАНИЛИЩА</t>
  </si>
  <si>
    <t>Учтены водопровод, канализация, центральное отопление, вентиляция, электроосвещение и оборудование котельной.</t>
  </si>
  <si>
    <t xml:space="preserve">с бутовыми стенами </t>
  </si>
  <si>
    <t>железобетонными перекрытиями и покрытиями</t>
  </si>
  <si>
    <t>асфальтовые, цементные и дощатые</t>
  </si>
  <si>
    <t>Прочие работы</t>
  </si>
  <si>
    <t>13) Овощехранилища (картофелехранилища, корнеплодохранилища) - здания с каменными стенами и ж/б перекрытиями</t>
  </si>
  <si>
    <t>Период</t>
  </si>
  <si>
    <t xml:space="preserve">Значение индекса цен СМР </t>
  </si>
  <si>
    <t>Источник данных</t>
  </si>
  <si>
    <t>Примечание</t>
  </si>
  <si>
    <t>01.01.1969 - 01.01.1984</t>
  </si>
  <si>
    <t>Постановление Госстроя СССР от 11 мая 1983 г. № 94 «Об утверждении индексов изменения сметной стоимости строительно-монтажных работ и территориальных коэффициентов к ним для пересчета сводных сметных расчетов"</t>
  </si>
  <si>
    <t>1,16 - отраслевой индекс изменения сметной стоимости СМР</t>
  </si>
  <si>
    <t>1,03 - территориальный коэффициент  к индексу для Республики Татарстан</t>
  </si>
  <si>
    <t>01.01.1984 - 01.01.1991</t>
  </si>
  <si>
    <t>ПИСЬМО  Госстроя СССР от 6 сентября 1990 г. N 14-д «Об индексах изменения стоимости строительно-монтажных   работ и прочих работ и затрат в строительстве»</t>
  </si>
  <si>
    <t>1,55 - отраслевой  индекс изменения сметной стоимости СМР</t>
  </si>
  <si>
    <t>0,97 - территориальный коэффициент  к индексу для Республики Татарстан</t>
  </si>
  <si>
    <t>01.01.1991 - 01.01.2010</t>
  </si>
  <si>
    <t>Приложение к письму Минрегиона России от 13 октября 2009 г. №33498-СК/08</t>
  </si>
  <si>
    <t>01.01.2010 - 01.01.2011</t>
  </si>
  <si>
    <t>01.01.2011 - 01.01.2012</t>
  </si>
  <si>
    <t>01.01.2012 - 01.01.2013</t>
  </si>
  <si>
    <t>01.01.2013 - 01.01.2014</t>
  </si>
  <si>
    <t>01.01.2014 - 01.01.2015</t>
  </si>
  <si>
    <t>01.01.2015 - 01.01.2016</t>
  </si>
  <si>
    <t>01.01.2016 - 01.01.2017</t>
  </si>
  <si>
    <t>Индексы цен СМР</t>
  </si>
  <si>
    <t>01.01.2017 - 01.11.2017</t>
  </si>
  <si>
    <t>Основные показатели. Индексы цен производителей строительной продукции в Республике Татарстан // ТАТАРСТАНСТАТ // http://tatstat.gks.ru</t>
  </si>
  <si>
    <t>Индексы цен на продукцию (затраты, услуги)
инвестиционного назначения  // ТАТАРСТАНСТАТ // http://tatstat.gks.ru</t>
  </si>
  <si>
    <t>Индексы изменения сметной стоимости строительно-монтажных работ, в том числе стоимости материалов, оплаты труда и эксплуатации машин и механизмов на IV квартал 2009 года (без НДС) для Республики Татарстан</t>
  </si>
  <si>
    <t>Сводный индекс цен на продукцию (затраты, услуги) инвестиционного назначения (декабрь к декабрю предыдцщего года)</t>
  </si>
  <si>
    <t>Сводный индекс цен на продукцию (затраты, услуги) инвестиционного назначения (к декабрю прошлого года)</t>
  </si>
  <si>
    <t>Сводный индекс цен СМР за период 01.01.1969 - 01.11.2017</t>
  </si>
  <si>
    <t>Общая площадь, кв.м.</t>
  </si>
  <si>
    <t>Площадь застройки, кв.м.</t>
  </si>
  <si>
    <t>Высота здания, м</t>
  </si>
  <si>
    <t>Стоимость 1 куб.м. здания в ценах на 1969 год., руб.</t>
  </si>
  <si>
    <t>Формула расчета УПВС</t>
  </si>
  <si>
    <t>Индекс изменения цен СМР за период 1.01.1969 - 01.12.2017</t>
  </si>
  <si>
    <t>НДС 18%</t>
  </si>
  <si>
    <t>Удельная стоимость замещения, руб./кв.м.</t>
  </si>
  <si>
    <t xml:space="preserve">Стоимость замещения в ценах 01.11.2017 г.
(с учетом НДС 18%), руб. </t>
  </si>
  <si>
    <t>Стоимостной коэффициент</t>
  </si>
  <si>
    <t>Производственно-складские здания отапливаемые - здания с каменными стенами и ж/б перекрытиями</t>
  </si>
  <si>
    <t>Складские здания неотапливаемые - здания с каменными стенами и ж/б перекрытиями</t>
  </si>
  <si>
    <t>Складские здания неотапливаемые - здания с каменными стенами и деревянными перекрытиями</t>
  </si>
  <si>
    <t>Складские здания неотапливаемые - здания с деревянными стенами и деревянными перекрытиями</t>
  </si>
  <si>
    <t>НАЛИЧИЕ ОТОПЛЕНИЯ</t>
  </si>
  <si>
    <t>МАТЕРИАЛ СТЕН И ПЕРЕКРЫТИЙ</t>
  </si>
  <si>
    <t>Формула расчета удельного показателя восстановительной стоимости (руб. за 1 куб.м.) здания в ценах на 01.01.1969 г.</t>
  </si>
  <si>
    <r>
      <t>УПВС = 64,62 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-0,18</t>
    </r>
  </si>
  <si>
    <r>
      <t>УПВС = 50,69 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-0,18</t>
    </r>
  </si>
  <si>
    <r>
      <t>УПВС = 74,24 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-0,27</t>
    </r>
  </si>
  <si>
    <r>
      <t>УПВС = 90,21*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-0,19</t>
    </r>
  </si>
  <si>
    <r>
      <t>УПВС = 38,50 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-0,08</t>
    </r>
  </si>
  <si>
    <r>
      <t>УПВС = 146,39 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-0,28</t>
    </r>
  </si>
  <si>
    <r>
      <t>УПВС = 32,90 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-0,14</t>
    </r>
  </si>
  <si>
    <r>
      <t>УПВС = 72,22 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-0,21</t>
    </r>
  </si>
  <si>
    <r>
      <t>УПВС = 26,63 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-0,11</t>
    </r>
  </si>
  <si>
    <r>
      <t>УПВС = 124,84 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-0,35</t>
    </r>
  </si>
  <si>
    <r>
      <t>УПВС = 29,27 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-0,08</t>
    </r>
  </si>
  <si>
    <r>
      <t>УПВС = 35,85 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-0,12</t>
    </r>
  </si>
  <si>
    <r>
      <t>УПВС = 17,02* V</t>
    </r>
    <r>
      <rPr>
        <vertAlign val="subscript"/>
        <sz val="12"/>
        <rFont val="Times New Roman"/>
        <family val="1"/>
      </rPr>
      <t>стр</t>
    </r>
    <r>
      <rPr>
        <vertAlign val="superscript"/>
        <sz val="12"/>
        <rFont val="Times New Roman"/>
        <family val="1"/>
      </rPr>
      <t>-0,05</t>
    </r>
  </si>
  <si>
    <r>
      <t>*  V</t>
    </r>
    <r>
      <rPr>
        <vertAlign val="subscript"/>
        <sz val="10"/>
        <rFont val="Arial Cyr"/>
        <family val="0"/>
      </rPr>
      <t>стр</t>
    </r>
    <r>
      <rPr>
        <sz val="10"/>
        <rFont val="Arial Cyr"/>
        <family val="0"/>
      </rPr>
      <t xml:space="preserve"> - строительный объем здания (куб.м.)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</si>
</sst>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9.5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b/>
      <vertAlign val="superscript"/>
      <sz val="24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24.25"/>
      <name val="Arial Cyr"/>
      <family val="0"/>
    </font>
    <font>
      <b/>
      <vertAlign val="superscript"/>
      <sz val="24.25"/>
      <name val="Arial Cyr"/>
      <family val="0"/>
    </font>
    <font>
      <b/>
      <sz val="10.25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6" fontId="13" fillId="3" borderId="4" xfId="0" applyNumberFormat="1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18" fillId="2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1) Здания для крупного рогатого скота (коровники, телятники, родильные отделения, молочные блоки)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Регрессии!$I$3:$I$19</c:f>
              <c:numCache/>
            </c:numRef>
          </c:xVal>
          <c:yVal>
            <c:numRef>
              <c:f>Регрессии!$J$3:$J$19</c:f>
              <c:numCache/>
            </c:numRef>
          </c:yVal>
          <c:smooth val="0"/>
        </c:ser>
        <c:axId val="31906498"/>
        <c:axId val="18723027"/>
      </c:scatterChart>
      <c:valAx>
        <c:axId val="31906498"/>
        <c:scaling>
          <c:orientation val="minMax"/>
          <c:max val="8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723027"/>
        <c:crosses val="autoZero"/>
        <c:crossBetween val="midCat"/>
        <c:dispUnits/>
        <c:majorUnit val="500"/>
      </c:valAx>
      <c:valAx>
        <c:axId val="18723027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906498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10) Складские здания неотапливаемые - здания с деревянными стенами и деревянными перекрытиями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Регрессии!$I$514:$I$520</c:f>
              <c:numCache/>
            </c:numRef>
          </c:xVal>
          <c:yVal>
            <c:numRef>
              <c:f>Регрессии!$J$514:$J$520</c:f>
              <c:numCache/>
            </c:numRef>
          </c:yVal>
          <c:smooth val="0"/>
        </c:ser>
        <c:axId val="33479996"/>
        <c:axId val="32884509"/>
      </c:scatterChart>
      <c:valAx>
        <c:axId val="33479996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884509"/>
        <c:crosses val="autoZero"/>
        <c:crossBetween val="midCat"/>
        <c:dispUnits/>
        <c:majorUnit val="500"/>
      </c:valAx>
      <c:valAx>
        <c:axId val="32884509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47999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11) Гаражи для грузовых и легковых автомобилей - здания с каменными стенами и ж/б перекрытиями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Регрессии!$H$562:$H$575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Регрессии!$I$562:$I$575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27525126"/>
        <c:axId val="46399543"/>
      </c:scatterChart>
      <c:valAx>
        <c:axId val="27525126"/>
        <c:scaling>
          <c:orientation val="minMax"/>
          <c:max val="6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399543"/>
        <c:crosses val="autoZero"/>
        <c:crossBetween val="midCat"/>
        <c:dispUnits/>
        <c:majorUnit val="5000"/>
      </c:valAx>
      <c:valAx>
        <c:axId val="46399543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52512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12) Ремонтные мастерские - здания с каменными стенами и ж/б перекрытиями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Регрессии!$H$620:$H$635</c:f>
              <c:numCache/>
            </c:numRef>
          </c:xVal>
          <c:yVal>
            <c:numRef>
              <c:f>Регрессии!$I$620:$I$635</c:f>
              <c:numCache/>
            </c:numRef>
          </c:yVal>
          <c:smooth val="0"/>
        </c:ser>
        <c:axId val="14942704"/>
        <c:axId val="266609"/>
      </c:scatterChart>
      <c:valAx>
        <c:axId val="14942704"/>
        <c:scaling>
          <c:orientation val="minMax"/>
          <c:max val="5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6609"/>
        <c:crosses val="autoZero"/>
        <c:crossBetween val="midCat"/>
        <c:dispUnits/>
        <c:majorUnit val="5000"/>
      </c:valAx>
      <c:valAx>
        <c:axId val="266609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942704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13) Овощехранилища (картофелехранилища, корнеплодохранилища) - здания с каменными стенами и ж/б перекрытиями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Регрессии!$I$681:$I$688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Регрессии!$J$681:$J$688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399482"/>
        <c:axId val="21595339"/>
      </c:scatterChart>
      <c:valAx>
        <c:axId val="2399482"/>
        <c:scaling>
          <c:orientation val="minMax"/>
          <c:max val="1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595339"/>
        <c:crosses val="autoZero"/>
        <c:crossBetween val="midCat"/>
        <c:dispUnits/>
        <c:majorUnit val="1000"/>
      </c:valAx>
      <c:valAx>
        <c:axId val="21595339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9948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2) Здания для ремонтного молодняка (холодный метод содержания)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Регрессии!$I$61:$I$69</c:f>
              <c:numCache/>
            </c:numRef>
          </c:xVal>
          <c:yVal>
            <c:numRef>
              <c:f>Регрессии!$J$61:$J$69</c:f>
              <c:numCache/>
            </c:numRef>
          </c:yVal>
          <c:smooth val="0"/>
        </c:ser>
        <c:axId val="34289516"/>
        <c:axId val="40170189"/>
      </c:scatterChart>
      <c:valAx>
        <c:axId val="34289516"/>
        <c:scaling>
          <c:orientation val="minMax"/>
          <c:max val="55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170189"/>
        <c:crosses val="autoZero"/>
        <c:crossBetween val="midCat"/>
        <c:dispUnits/>
        <c:majorUnit val="500"/>
      </c:valAx>
      <c:valAx>
        <c:axId val="40170189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28951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3) Конюшни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Регрессии!$I$111:$I$116</c:f>
              <c:numCache/>
            </c:numRef>
          </c:xVal>
          <c:yVal>
            <c:numRef>
              <c:f>Регрессии!$J$111:$J$116</c:f>
              <c:numCache/>
            </c:numRef>
          </c:yVal>
          <c:smooth val="0"/>
        </c:ser>
        <c:axId val="25987382"/>
        <c:axId val="32559847"/>
      </c:scatterChart>
      <c:valAx>
        <c:axId val="25987382"/>
        <c:scaling>
          <c:orientation val="minMax"/>
          <c:max val="2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559847"/>
        <c:crosses val="autoZero"/>
        <c:crossBetween val="midCat"/>
        <c:dispUnits/>
        <c:majorUnit val="500"/>
      </c:valAx>
      <c:valAx>
        <c:axId val="32559847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98738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4) Административно-бытовые здания (каменные стены)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Регрессии!$I$158:$I$195</c:f>
              <c:numCache/>
            </c:numRef>
          </c:xVal>
          <c:yVal>
            <c:numRef>
              <c:f>Регрессии!$J$158:$J$195</c:f>
              <c:numCache/>
            </c:numRef>
          </c:yVal>
          <c:smooth val="0"/>
        </c:ser>
        <c:axId val="24603168"/>
        <c:axId val="20101921"/>
      </c:scatterChart>
      <c:valAx>
        <c:axId val="24603168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101921"/>
        <c:crosses val="autoZero"/>
        <c:crossBetween val="midCat"/>
        <c:dispUnits/>
        <c:majorUnit val="500"/>
      </c:valAx>
      <c:valAx>
        <c:axId val="2010192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60316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5) Административно-бытовые здания (деревянные стены)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Регрессии!$I$238:$I$250</c:f>
              <c:numCache/>
            </c:numRef>
          </c:xVal>
          <c:yVal>
            <c:numRef>
              <c:f>Регрессии!$J$238:$J$250</c:f>
              <c:numCache/>
            </c:numRef>
          </c:yVal>
          <c:smooth val="0"/>
        </c:ser>
        <c:axId val="46699562"/>
        <c:axId val="17642875"/>
      </c:scatterChart>
      <c:valAx>
        <c:axId val="46699562"/>
        <c:scaling>
          <c:orientation val="minMax"/>
          <c:max val="3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642875"/>
        <c:crosses val="autoZero"/>
        <c:crossBetween val="midCat"/>
        <c:dispUnits/>
        <c:majorUnit val="500"/>
      </c:valAx>
      <c:valAx>
        <c:axId val="1764287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69956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6) Производственно-складские здания отапливаемые - здания с каменными стенами и ж/б перекрытиями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Регрессии!$I$292:$I$310</c:f>
              <c:numCache/>
            </c:numRef>
          </c:xVal>
          <c:yVal>
            <c:numRef>
              <c:f>Регрессии!$J$292:$J$310</c:f>
              <c:numCache/>
            </c:numRef>
          </c:yVal>
          <c:smooth val="0"/>
        </c:ser>
        <c:axId val="24568148"/>
        <c:axId val="19786741"/>
      </c:scatterChart>
      <c:valAx>
        <c:axId val="24568148"/>
        <c:scaling>
          <c:orientation val="minMax"/>
          <c:max val="16000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786741"/>
        <c:crosses val="autoZero"/>
        <c:crossBetween val="midCat"/>
        <c:dispUnits/>
        <c:majorUnit val="1000"/>
      </c:valAx>
      <c:valAx>
        <c:axId val="19786741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568148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7) Производственно-складские здания отапливаемые - здания с каменными стенами и деревянными перекрытиями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Регрессии!$I$352:$I$360</c:f>
              <c:numCache/>
            </c:numRef>
          </c:xVal>
          <c:yVal>
            <c:numRef>
              <c:f>Регрессии!$J$352:$J$360</c:f>
              <c:numCache/>
            </c:numRef>
          </c:yVal>
          <c:smooth val="0"/>
        </c:ser>
        <c:axId val="43862942"/>
        <c:axId val="59222159"/>
      </c:scatterChart>
      <c:valAx>
        <c:axId val="43862942"/>
        <c:scaling>
          <c:orientation val="minMax"/>
          <c:max val="17000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222159"/>
        <c:crosses val="autoZero"/>
        <c:crossBetween val="midCat"/>
        <c:dispUnits/>
        <c:majorUnit val="1000"/>
      </c:valAx>
      <c:valAx>
        <c:axId val="59222159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862942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8) Складские здания неотапливаемые - здания с каменными стенами и ж/б перекрытиями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Регрессии!$I$402:$I$420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Регрессии!$J$402:$J$420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63237384"/>
        <c:axId val="32265545"/>
      </c:scatterChart>
      <c:valAx>
        <c:axId val="63237384"/>
        <c:scaling>
          <c:orientation val="minMax"/>
          <c:max val="8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265545"/>
        <c:crosses val="autoZero"/>
        <c:crossBetween val="midCat"/>
        <c:dispUnits/>
        <c:majorUnit val="500"/>
      </c:valAx>
      <c:valAx>
        <c:axId val="32265545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237384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9) Складские здания неотапливаемые - здания с каменными стенами и деревянными перекрытиями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  <c:spPr>
                <a:ln w="3175">
                  <a:noFill/>
                </a:ln>
              </c:spPr>
            </c:trendlineLbl>
          </c:trendline>
          <c:xVal>
            <c:numRef>
              <c:f>Регрессии!$I$462:$I$472</c:f>
              <c:numCache/>
            </c:numRef>
          </c:xVal>
          <c:yVal>
            <c:numRef>
              <c:f>Регрессии!$J$462:$J$472</c:f>
              <c:numCache/>
            </c:numRef>
          </c:yVal>
          <c:smooth val="0"/>
        </c:ser>
        <c:axId val="21954450"/>
        <c:axId val="63372323"/>
      </c:scatterChart>
      <c:valAx>
        <c:axId val="21954450"/>
        <c:scaling>
          <c:orientation val="minMax"/>
          <c:max val="8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Строительный объем здания, куб.м.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372323"/>
        <c:crosses val="autoZero"/>
        <c:crossBetween val="midCat"/>
        <c:dispUnits/>
        <c:majorUnit val="500"/>
      </c:valAx>
      <c:valAx>
        <c:axId val="63372323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УПВС, руб./куб.м. (в цена на 01.01.1969 г.)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954450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5</xdr:col>
      <xdr:colOff>1000125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0" y="6305550"/>
        <a:ext cx="101155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5</xdr:col>
      <xdr:colOff>1009650</xdr:colOff>
      <xdr:row>105</xdr:row>
      <xdr:rowOff>19050</xdr:rowOff>
    </xdr:to>
    <xdr:graphicFrame>
      <xdr:nvGraphicFramePr>
        <xdr:cNvPr id="2" name="Chart 2"/>
        <xdr:cNvGraphicFramePr/>
      </xdr:nvGraphicFramePr>
      <xdr:xfrm>
        <a:off x="0" y="15887700"/>
        <a:ext cx="10125075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6</xdr:col>
      <xdr:colOff>0</xdr:colOff>
      <xdr:row>153</xdr:row>
      <xdr:rowOff>28575</xdr:rowOff>
    </xdr:to>
    <xdr:graphicFrame>
      <xdr:nvGraphicFramePr>
        <xdr:cNvPr id="3" name="Chart 3"/>
        <xdr:cNvGraphicFramePr/>
      </xdr:nvGraphicFramePr>
      <xdr:xfrm>
        <a:off x="0" y="25212675"/>
        <a:ext cx="10134600" cy="569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6</xdr:col>
      <xdr:colOff>9525</xdr:colOff>
      <xdr:row>232</xdr:row>
      <xdr:rowOff>38100</xdr:rowOff>
    </xdr:to>
    <xdr:graphicFrame>
      <xdr:nvGraphicFramePr>
        <xdr:cNvPr id="4" name="Chart 4"/>
        <xdr:cNvGraphicFramePr/>
      </xdr:nvGraphicFramePr>
      <xdr:xfrm>
        <a:off x="0" y="50663475"/>
        <a:ext cx="10144125" cy="570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251</xdr:row>
      <xdr:rowOff>0</xdr:rowOff>
    </xdr:from>
    <xdr:to>
      <xdr:col>6</xdr:col>
      <xdr:colOff>19050</xdr:colOff>
      <xdr:row>286</xdr:row>
      <xdr:rowOff>47625</xdr:rowOff>
    </xdr:to>
    <xdr:graphicFrame>
      <xdr:nvGraphicFramePr>
        <xdr:cNvPr id="5" name="Chart 5"/>
        <xdr:cNvGraphicFramePr/>
      </xdr:nvGraphicFramePr>
      <xdr:xfrm>
        <a:off x="0" y="63969900"/>
        <a:ext cx="10153650" cy="571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311</xdr:row>
      <xdr:rowOff>0</xdr:rowOff>
    </xdr:from>
    <xdr:to>
      <xdr:col>6</xdr:col>
      <xdr:colOff>28575</xdr:colOff>
      <xdr:row>346</xdr:row>
      <xdr:rowOff>57150</xdr:rowOff>
    </xdr:to>
    <xdr:graphicFrame>
      <xdr:nvGraphicFramePr>
        <xdr:cNvPr id="6" name="Chart 6"/>
        <xdr:cNvGraphicFramePr/>
      </xdr:nvGraphicFramePr>
      <xdr:xfrm>
        <a:off x="0" y="79276575"/>
        <a:ext cx="10163175" cy="572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361</xdr:row>
      <xdr:rowOff>0</xdr:rowOff>
    </xdr:from>
    <xdr:to>
      <xdr:col>6</xdr:col>
      <xdr:colOff>47625</xdr:colOff>
      <xdr:row>396</xdr:row>
      <xdr:rowOff>66675</xdr:rowOff>
    </xdr:to>
    <xdr:graphicFrame>
      <xdr:nvGraphicFramePr>
        <xdr:cNvPr id="7" name="Chart 7"/>
        <xdr:cNvGraphicFramePr/>
      </xdr:nvGraphicFramePr>
      <xdr:xfrm>
        <a:off x="0" y="90439875"/>
        <a:ext cx="10182225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421</xdr:row>
      <xdr:rowOff>0</xdr:rowOff>
    </xdr:from>
    <xdr:to>
      <xdr:col>6</xdr:col>
      <xdr:colOff>57150</xdr:colOff>
      <xdr:row>456</xdr:row>
      <xdr:rowOff>76200</xdr:rowOff>
    </xdr:to>
    <xdr:graphicFrame>
      <xdr:nvGraphicFramePr>
        <xdr:cNvPr id="8" name="Chart 8"/>
        <xdr:cNvGraphicFramePr/>
      </xdr:nvGraphicFramePr>
      <xdr:xfrm>
        <a:off x="0" y="104032050"/>
        <a:ext cx="10191750" cy="574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473</xdr:row>
      <xdr:rowOff>0</xdr:rowOff>
    </xdr:from>
    <xdr:to>
      <xdr:col>6</xdr:col>
      <xdr:colOff>66675</xdr:colOff>
      <xdr:row>508</xdr:row>
      <xdr:rowOff>85725</xdr:rowOff>
    </xdr:to>
    <xdr:graphicFrame>
      <xdr:nvGraphicFramePr>
        <xdr:cNvPr id="9" name="Chart 9"/>
        <xdr:cNvGraphicFramePr/>
      </xdr:nvGraphicFramePr>
      <xdr:xfrm>
        <a:off x="0" y="114623850"/>
        <a:ext cx="10201275" cy="575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521</xdr:row>
      <xdr:rowOff>0</xdr:rowOff>
    </xdr:from>
    <xdr:to>
      <xdr:col>6</xdr:col>
      <xdr:colOff>76200</xdr:colOff>
      <xdr:row>556</xdr:row>
      <xdr:rowOff>95250</xdr:rowOff>
    </xdr:to>
    <xdr:graphicFrame>
      <xdr:nvGraphicFramePr>
        <xdr:cNvPr id="10" name="Chart 10"/>
        <xdr:cNvGraphicFramePr/>
      </xdr:nvGraphicFramePr>
      <xdr:xfrm>
        <a:off x="0" y="123644025"/>
        <a:ext cx="10210800" cy="5762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578</xdr:row>
      <xdr:rowOff>133350</xdr:rowOff>
    </xdr:from>
    <xdr:to>
      <xdr:col>6</xdr:col>
      <xdr:colOff>85725</xdr:colOff>
      <xdr:row>614</xdr:row>
      <xdr:rowOff>76200</xdr:rowOff>
    </xdr:to>
    <xdr:graphicFrame>
      <xdr:nvGraphicFramePr>
        <xdr:cNvPr id="11" name="Chart 11"/>
        <xdr:cNvGraphicFramePr/>
      </xdr:nvGraphicFramePr>
      <xdr:xfrm>
        <a:off x="0" y="136359900"/>
        <a:ext cx="10220325" cy="5772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638</xdr:row>
      <xdr:rowOff>114300</xdr:rowOff>
    </xdr:from>
    <xdr:to>
      <xdr:col>6</xdr:col>
      <xdr:colOff>95250</xdr:colOff>
      <xdr:row>674</xdr:row>
      <xdr:rowOff>66675</xdr:rowOff>
    </xdr:to>
    <xdr:graphicFrame>
      <xdr:nvGraphicFramePr>
        <xdr:cNvPr id="12" name="Chart 12"/>
        <xdr:cNvGraphicFramePr/>
      </xdr:nvGraphicFramePr>
      <xdr:xfrm>
        <a:off x="0" y="149704425"/>
        <a:ext cx="10229850" cy="5781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690</xdr:row>
      <xdr:rowOff>0</xdr:rowOff>
    </xdr:from>
    <xdr:to>
      <xdr:col>6</xdr:col>
      <xdr:colOff>104775</xdr:colOff>
      <xdr:row>725</xdr:row>
      <xdr:rowOff>123825</xdr:rowOff>
    </xdr:to>
    <xdr:graphicFrame>
      <xdr:nvGraphicFramePr>
        <xdr:cNvPr id="13" name="Chart 13"/>
        <xdr:cNvGraphicFramePr/>
      </xdr:nvGraphicFramePr>
      <xdr:xfrm>
        <a:off x="0" y="161239200"/>
        <a:ext cx="10239375" cy="5791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F16"/>
  <sheetViews>
    <sheetView showGridLines="0" tabSelected="1" zoomScale="115" zoomScaleNormal="115" workbookViewId="0" topLeftCell="A1">
      <selection activeCell="K7" sqref="K7"/>
    </sheetView>
  </sheetViews>
  <sheetFormatPr defaultColWidth="9.00390625" defaultRowHeight="12.75"/>
  <cols>
    <col min="2" max="2" width="4.25390625" style="0" customWidth="1"/>
    <col min="3" max="3" width="29.625" style="0" customWidth="1"/>
    <col min="4" max="4" width="37.625" style="0" customWidth="1"/>
    <col min="5" max="5" width="13.00390625" style="0" customWidth="1"/>
    <col min="6" max="6" width="26.625" style="0" customWidth="1"/>
  </cols>
  <sheetData>
    <row r="1" ht="4.5" customHeight="1" thickBot="1"/>
    <row r="2" spans="2:6" ht="51.75" thickTop="1">
      <c r="B2" s="78" t="s">
        <v>0</v>
      </c>
      <c r="C2" s="79" t="s">
        <v>1</v>
      </c>
      <c r="D2" s="79" t="s">
        <v>2</v>
      </c>
      <c r="E2" s="79" t="s">
        <v>3</v>
      </c>
      <c r="F2" s="80" t="s">
        <v>387</v>
      </c>
    </row>
    <row r="3" spans="2:6" ht="51">
      <c r="B3" s="81">
        <v>1</v>
      </c>
      <c r="C3" s="2" t="s">
        <v>4</v>
      </c>
      <c r="D3" s="2" t="s">
        <v>5</v>
      </c>
      <c r="E3" s="1" t="s">
        <v>6</v>
      </c>
      <c r="F3" s="85" t="s">
        <v>388</v>
      </c>
    </row>
    <row r="4" spans="2:6" ht="51">
      <c r="B4" s="81">
        <v>2</v>
      </c>
      <c r="C4" s="2" t="s">
        <v>7</v>
      </c>
      <c r="D4" s="2" t="s">
        <v>8</v>
      </c>
      <c r="E4" s="1" t="s">
        <v>6</v>
      </c>
      <c r="F4" s="85" t="s">
        <v>389</v>
      </c>
    </row>
    <row r="5" spans="2:6" ht="51">
      <c r="B5" s="81">
        <v>3</v>
      </c>
      <c r="C5" s="2" t="s">
        <v>9</v>
      </c>
      <c r="D5" s="2" t="s">
        <v>10</v>
      </c>
      <c r="E5" s="1" t="s">
        <v>6</v>
      </c>
      <c r="F5" s="85" t="s">
        <v>390</v>
      </c>
    </row>
    <row r="6" spans="2:6" ht="51">
      <c r="B6" s="81">
        <v>4</v>
      </c>
      <c r="C6" s="2" t="s">
        <v>125</v>
      </c>
      <c r="D6" s="2" t="s">
        <v>5</v>
      </c>
      <c r="E6" s="1" t="s">
        <v>6</v>
      </c>
      <c r="F6" s="85" t="s">
        <v>391</v>
      </c>
    </row>
    <row r="7" spans="2:6" ht="38.25">
      <c r="B7" s="81">
        <v>5</v>
      </c>
      <c r="C7" s="2" t="s">
        <v>126</v>
      </c>
      <c r="D7" s="2" t="s">
        <v>11</v>
      </c>
      <c r="E7" s="1" t="s">
        <v>12</v>
      </c>
      <c r="F7" s="85" t="s">
        <v>392</v>
      </c>
    </row>
    <row r="8" spans="2:6" ht="25.5">
      <c r="B8" s="81">
        <v>6</v>
      </c>
      <c r="C8" s="2" t="s">
        <v>91</v>
      </c>
      <c r="D8" s="2" t="s">
        <v>13</v>
      </c>
      <c r="E8" s="1" t="s">
        <v>6</v>
      </c>
      <c r="F8" s="85" t="s">
        <v>393</v>
      </c>
    </row>
    <row r="9" spans="2:6" ht="25.5">
      <c r="B9" s="81">
        <v>7</v>
      </c>
      <c r="C9" s="2" t="s">
        <v>91</v>
      </c>
      <c r="D9" s="2" t="s">
        <v>15</v>
      </c>
      <c r="E9" s="1" t="s">
        <v>16</v>
      </c>
      <c r="F9" s="85" t="s">
        <v>394</v>
      </c>
    </row>
    <row r="10" spans="2:6" ht="25.5">
      <c r="B10" s="81">
        <v>8</v>
      </c>
      <c r="C10" s="2" t="s">
        <v>17</v>
      </c>
      <c r="D10" s="2" t="s">
        <v>13</v>
      </c>
      <c r="E10" s="1" t="s">
        <v>6</v>
      </c>
      <c r="F10" s="85" t="s">
        <v>395</v>
      </c>
    </row>
    <row r="11" spans="2:6" ht="25.5">
      <c r="B11" s="81">
        <v>9</v>
      </c>
      <c r="C11" s="2" t="s">
        <v>17</v>
      </c>
      <c r="D11" s="2" t="s">
        <v>15</v>
      </c>
      <c r="E11" s="1" t="s">
        <v>16</v>
      </c>
      <c r="F11" s="85" t="s">
        <v>396</v>
      </c>
    </row>
    <row r="12" spans="2:6" ht="25.5">
      <c r="B12" s="81">
        <v>10</v>
      </c>
      <c r="C12" s="2" t="s">
        <v>17</v>
      </c>
      <c r="D12" s="2" t="s">
        <v>20</v>
      </c>
      <c r="E12" s="1" t="s">
        <v>12</v>
      </c>
      <c r="F12" s="85" t="s">
        <v>397</v>
      </c>
    </row>
    <row r="13" spans="2:6" ht="25.5">
      <c r="B13" s="81">
        <v>11</v>
      </c>
      <c r="C13" s="2" t="s">
        <v>22</v>
      </c>
      <c r="D13" s="2" t="s">
        <v>13</v>
      </c>
      <c r="E13" s="1" t="s">
        <v>6</v>
      </c>
      <c r="F13" s="85" t="s">
        <v>398</v>
      </c>
    </row>
    <row r="14" spans="2:6" ht="25.5">
      <c r="B14" s="81">
        <v>12</v>
      </c>
      <c r="C14" s="2" t="s">
        <v>23</v>
      </c>
      <c r="D14" s="2" t="s">
        <v>13</v>
      </c>
      <c r="E14" s="1" t="s">
        <v>6</v>
      </c>
      <c r="F14" s="85" t="s">
        <v>399</v>
      </c>
    </row>
    <row r="15" spans="2:6" ht="39" thickBot="1">
      <c r="B15" s="82">
        <v>13</v>
      </c>
      <c r="C15" s="83" t="s">
        <v>24</v>
      </c>
      <c r="D15" s="83" t="s">
        <v>25</v>
      </c>
      <c r="E15" s="84" t="s">
        <v>6</v>
      </c>
      <c r="F15" s="86" t="s">
        <v>400</v>
      </c>
    </row>
    <row r="16" ht="16.5" thickTop="1">
      <c r="B16" t="s">
        <v>401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K11" sqref="K11"/>
    </sheetView>
  </sheetViews>
  <sheetFormatPr defaultColWidth="9.00390625" defaultRowHeight="12.75"/>
  <cols>
    <col min="1" max="1" width="55.375" style="7" customWidth="1"/>
    <col min="2" max="2" width="9.125" style="7" customWidth="1"/>
    <col min="3" max="3" width="13.125" style="7" customWidth="1"/>
    <col min="4" max="5" width="17.375" style="7" customWidth="1"/>
    <col min="6" max="6" width="13.375" style="7" customWidth="1"/>
    <col min="7" max="7" width="51.75390625" style="7" customWidth="1"/>
    <col min="8" max="8" width="10.875" style="7" customWidth="1"/>
    <col min="9" max="9" width="10.125" style="7" customWidth="1"/>
    <col min="10" max="10" width="11.75390625" style="7" customWidth="1"/>
    <col min="11" max="11" width="9.125" style="7" customWidth="1"/>
    <col min="12" max="12" width="14.125" style="7" customWidth="1"/>
    <col min="13" max="16384" width="9.125" style="7" customWidth="1"/>
  </cols>
  <sheetData>
    <row r="1" ht="13.5" thickBot="1">
      <c r="A1" s="42" t="s">
        <v>363</v>
      </c>
    </row>
    <row r="2" spans="1:7" ht="12.75">
      <c r="A2" s="64" t="s">
        <v>342</v>
      </c>
      <c r="B2" s="66" t="s">
        <v>343</v>
      </c>
      <c r="C2" s="66"/>
      <c r="D2" s="66" t="s">
        <v>344</v>
      </c>
      <c r="E2" s="66"/>
      <c r="F2" s="66"/>
      <c r="G2" s="68" t="s">
        <v>345</v>
      </c>
    </row>
    <row r="3" spans="1:7" ht="12.75">
      <c r="A3" s="65"/>
      <c r="B3" s="67"/>
      <c r="C3" s="67"/>
      <c r="D3" s="67"/>
      <c r="E3" s="67"/>
      <c r="F3" s="67"/>
      <c r="G3" s="69"/>
    </row>
    <row r="4" spans="1:7" ht="27" customHeight="1">
      <c r="A4" s="70" t="s">
        <v>346</v>
      </c>
      <c r="B4" s="72">
        <v>1.16</v>
      </c>
      <c r="C4" s="72"/>
      <c r="D4" s="76" t="s">
        <v>347</v>
      </c>
      <c r="E4" s="76"/>
      <c r="F4" s="76"/>
      <c r="G4" s="37" t="s">
        <v>348</v>
      </c>
    </row>
    <row r="5" spans="1:7" ht="22.5">
      <c r="A5" s="70"/>
      <c r="B5" s="72">
        <v>1.03</v>
      </c>
      <c r="C5" s="72"/>
      <c r="D5" s="76"/>
      <c r="E5" s="76"/>
      <c r="F5" s="76"/>
      <c r="G5" s="37" t="s">
        <v>349</v>
      </c>
    </row>
    <row r="6" spans="1:7" ht="12.75" customHeight="1">
      <c r="A6" s="70" t="s">
        <v>350</v>
      </c>
      <c r="B6" s="71">
        <v>1.55</v>
      </c>
      <c r="C6" s="71"/>
      <c r="D6" s="76" t="s">
        <v>351</v>
      </c>
      <c r="E6" s="76"/>
      <c r="F6" s="76"/>
      <c r="G6" s="37" t="s">
        <v>352</v>
      </c>
    </row>
    <row r="7" spans="1:7" ht="22.5">
      <c r="A7" s="70"/>
      <c r="B7" s="71">
        <v>0.97</v>
      </c>
      <c r="C7" s="71"/>
      <c r="D7" s="76"/>
      <c r="E7" s="76"/>
      <c r="F7" s="76"/>
      <c r="G7" s="37" t="s">
        <v>353</v>
      </c>
    </row>
    <row r="8" spans="1:7" ht="45">
      <c r="A8" s="38" t="s">
        <v>354</v>
      </c>
      <c r="B8" s="71">
        <v>51.67</v>
      </c>
      <c r="C8" s="71"/>
      <c r="D8" s="76" t="s">
        <v>355</v>
      </c>
      <c r="E8" s="76"/>
      <c r="F8" s="76"/>
      <c r="G8" s="37" t="s">
        <v>367</v>
      </c>
    </row>
    <row r="9" spans="1:7" ht="12.75" customHeight="1">
      <c r="A9" s="39" t="s">
        <v>356</v>
      </c>
      <c r="B9" s="72">
        <v>1.063</v>
      </c>
      <c r="C9" s="72"/>
      <c r="D9" s="76" t="s">
        <v>365</v>
      </c>
      <c r="E9" s="76"/>
      <c r="F9" s="76"/>
      <c r="G9" s="73" t="s">
        <v>368</v>
      </c>
    </row>
    <row r="10" spans="1:7" ht="12.75">
      <c r="A10" s="39" t="s">
        <v>357</v>
      </c>
      <c r="B10" s="74">
        <v>1.089</v>
      </c>
      <c r="C10" s="72"/>
      <c r="D10" s="76"/>
      <c r="E10" s="76"/>
      <c r="F10" s="76"/>
      <c r="G10" s="73"/>
    </row>
    <row r="11" spans="1:7" ht="12.75">
      <c r="A11" s="39" t="s">
        <v>358</v>
      </c>
      <c r="B11" s="74">
        <v>1.077</v>
      </c>
      <c r="C11" s="72"/>
      <c r="D11" s="76"/>
      <c r="E11" s="76"/>
      <c r="F11" s="76"/>
      <c r="G11" s="73"/>
    </row>
    <row r="12" spans="1:7" ht="12.75">
      <c r="A12" s="39" t="s">
        <v>359</v>
      </c>
      <c r="B12" s="74">
        <v>1.02</v>
      </c>
      <c r="C12" s="72"/>
      <c r="D12" s="76"/>
      <c r="E12" s="76"/>
      <c r="F12" s="76"/>
      <c r="G12" s="73"/>
    </row>
    <row r="13" spans="1:7" ht="12.75">
      <c r="A13" s="39" t="s">
        <v>360</v>
      </c>
      <c r="B13" s="74">
        <v>1.118</v>
      </c>
      <c r="C13" s="72"/>
      <c r="D13" s="76"/>
      <c r="E13" s="76"/>
      <c r="F13" s="76"/>
      <c r="G13" s="73"/>
    </row>
    <row r="14" spans="1:7" ht="42.75" customHeight="1">
      <c r="A14" s="39" t="s">
        <v>361</v>
      </c>
      <c r="B14" s="74">
        <v>1.037</v>
      </c>
      <c r="C14" s="72"/>
      <c r="D14" s="76" t="s">
        <v>366</v>
      </c>
      <c r="E14" s="76"/>
      <c r="F14" s="76"/>
      <c r="G14" s="73" t="s">
        <v>369</v>
      </c>
    </row>
    <row r="15" spans="1:7" ht="19.5" customHeight="1">
      <c r="A15" s="39" t="s">
        <v>362</v>
      </c>
      <c r="B15" s="74">
        <v>0.962</v>
      </c>
      <c r="C15" s="72"/>
      <c r="D15" s="76" t="s">
        <v>366</v>
      </c>
      <c r="E15" s="76"/>
      <c r="F15" s="76"/>
      <c r="G15" s="73"/>
    </row>
    <row r="16" spans="1:7" ht="12.75">
      <c r="A16" s="39" t="s">
        <v>364</v>
      </c>
      <c r="B16" s="74">
        <v>1.034</v>
      </c>
      <c r="C16" s="72"/>
      <c r="D16" s="76"/>
      <c r="E16" s="76"/>
      <c r="F16" s="76"/>
      <c r="G16" s="73"/>
    </row>
    <row r="17" spans="1:7" ht="13.5" thickBot="1">
      <c r="A17" s="40" t="s">
        <v>370</v>
      </c>
      <c r="B17" s="75">
        <f>ROUND(PRODUCT(B4:C16),3)</f>
        <v>136.123</v>
      </c>
      <c r="C17" s="75"/>
      <c r="D17" s="77"/>
      <c r="E17" s="77"/>
      <c r="F17" s="77"/>
      <c r="G17" s="41"/>
    </row>
    <row r="21" ht="13.5" thickBot="1">
      <c r="A21" s="42" t="s">
        <v>385</v>
      </c>
    </row>
    <row r="22" spans="1:12" ht="67.5">
      <c r="A22" s="12" t="s">
        <v>85</v>
      </c>
      <c r="B22" s="13" t="s">
        <v>371</v>
      </c>
      <c r="C22" s="13" t="s">
        <v>372</v>
      </c>
      <c r="D22" s="13" t="s">
        <v>373</v>
      </c>
      <c r="E22" s="13" t="s">
        <v>87</v>
      </c>
      <c r="F22" s="13" t="s">
        <v>374</v>
      </c>
      <c r="G22" s="13" t="s">
        <v>375</v>
      </c>
      <c r="H22" s="47" t="s">
        <v>376</v>
      </c>
      <c r="I22" s="13" t="s">
        <v>377</v>
      </c>
      <c r="J22" s="14" t="s">
        <v>379</v>
      </c>
      <c r="K22" s="14" t="s">
        <v>378</v>
      </c>
      <c r="L22" s="48" t="s">
        <v>380</v>
      </c>
    </row>
    <row r="23" spans="1:12" ht="22.5">
      <c r="A23" s="53" t="s">
        <v>381</v>
      </c>
      <c r="B23" s="54">
        <v>1000</v>
      </c>
      <c r="C23" s="54">
        <f>B23*1.2</f>
        <v>1200</v>
      </c>
      <c r="D23" s="54">
        <v>6</v>
      </c>
      <c r="E23" s="55">
        <f>ROUND(C23*D23,0)</f>
        <v>7200</v>
      </c>
      <c r="F23" s="56">
        <f>ROUND(146.39*E23^(-0.28),2)</f>
        <v>12.17</v>
      </c>
      <c r="G23" s="57" t="s">
        <v>14</v>
      </c>
      <c r="H23" s="58">
        <f>$B$17</f>
        <v>136.123</v>
      </c>
      <c r="I23" s="59">
        <v>1.18</v>
      </c>
      <c r="J23" s="60">
        <f>ROUND(E23*F23*H23*I23,0)</f>
        <v>14074617</v>
      </c>
      <c r="K23" s="60">
        <f>J23/B23</f>
        <v>14074.617</v>
      </c>
      <c r="L23" s="62">
        <v>1</v>
      </c>
    </row>
    <row r="24" spans="1:12" ht="23.25" thickBot="1">
      <c r="A24" s="21" t="s">
        <v>382</v>
      </c>
      <c r="B24" s="22">
        <v>1000</v>
      </c>
      <c r="C24" s="22">
        <f>B24*1.2</f>
        <v>1200</v>
      </c>
      <c r="D24" s="22">
        <v>6</v>
      </c>
      <c r="E24" s="4">
        <f>ROUND(C24*D24,0)</f>
        <v>7200</v>
      </c>
      <c r="F24" s="49">
        <f>ROUND(72.22*E24^(-0.21),2)</f>
        <v>11.18</v>
      </c>
      <c r="G24" s="3" t="s">
        <v>18</v>
      </c>
      <c r="H24" s="50">
        <f>$B$17</f>
        <v>136.123</v>
      </c>
      <c r="I24" s="51">
        <v>1.18</v>
      </c>
      <c r="J24" s="52">
        <f>ROUND(E24*F24*H24*I24,0)</f>
        <v>12929681</v>
      </c>
      <c r="K24" s="52">
        <f>J24/B24</f>
        <v>12929.681</v>
      </c>
      <c r="L24" s="63">
        <f>K24/K23</f>
        <v>0.9186524223003724</v>
      </c>
    </row>
    <row r="27" ht="13.5" thickBot="1">
      <c r="A27" s="42" t="s">
        <v>386</v>
      </c>
    </row>
    <row r="28" spans="1:12" ht="67.5">
      <c r="A28" s="12" t="s">
        <v>85</v>
      </c>
      <c r="B28" s="13" t="s">
        <v>371</v>
      </c>
      <c r="C28" s="13" t="s">
        <v>372</v>
      </c>
      <c r="D28" s="13" t="s">
        <v>373</v>
      </c>
      <c r="E28" s="13" t="s">
        <v>87</v>
      </c>
      <c r="F28" s="13" t="s">
        <v>374</v>
      </c>
      <c r="G28" s="13" t="s">
        <v>375</v>
      </c>
      <c r="H28" s="47" t="s">
        <v>376</v>
      </c>
      <c r="I28" s="13" t="s">
        <v>377</v>
      </c>
      <c r="J28" s="14" t="s">
        <v>379</v>
      </c>
      <c r="K28" s="14" t="s">
        <v>378</v>
      </c>
      <c r="L28" s="48" t="s">
        <v>380</v>
      </c>
    </row>
    <row r="29" spans="1:12" ht="22.5">
      <c r="A29" s="53" t="s">
        <v>382</v>
      </c>
      <c r="B29" s="54">
        <v>1000</v>
      </c>
      <c r="C29" s="54">
        <f>B29*1.2</f>
        <v>1200</v>
      </c>
      <c r="D29" s="54">
        <v>6</v>
      </c>
      <c r="E29" s="55">
        <f>ROUND(C29*D29,0)</f>
        <v>7200</v>
      </c>
      <c r="F29" s="56">
        <f>ROUND(72.22*E29^(-0.21),2)</f>
        <v>11.18</v>
      </c>
      <c r="G29" s="57" t="s">
        <v>18</v>
      </c>
      <c r="H29" s="58">
        <f>$B$17</f>
        <v>136.123</v>
      </c>
      <c r="I29" s="59">
        <v>1.18</v>
      </c>
      <c r="J29" s="60">
        <f>ROUND(E29*F29*H29*I29,0)</f>
        <v>12929681</v>
      </c>
      <c r="K29" s="60">
        <f>J29/B29</f>
        <v>12929.681</v>
      </c>
      <c r="L29" s="62">
        <v>1</v>
      </c>
    </row>
    <row r="30" spans="1:12" ht="22.5">
      <c r="A30" s="16" t="s">
        <v>383</v>
      </c>
      <c r="B30" s="17">
        <v>1000</v>
      </c>
      <c r="C30" s="17">
        <f>B30*1.2</f>
        <v>1200</v>
      </c>
      <c r="D30" s="17">
        <v>6</v>
      </c>
      <c r="E30" s="1">
        <f>ROUND(C30*D30,0)</f>
        <v>7200</v>
      </c>
      <c r="F30" s="44">
        <f>ROUND(26.63*E30^(-0.11),2)</f>
        <v>10.02</v>
      </c>
      <c r="G30" s="2" t="s">
        <v>19</v>
      </c>
      <c r="H30" s="43">
        <f>$B$17</f>
        <v>136.123</v>
      </c>
      <c r="I30" s="45">
        <v>1.18</v>
      </c>
      <c r="J30" s="46">
        <f>ROUND(E30*F30*H30*I30,0)</f>
        <v>11588140</v>
      </c>
      <c r="K30" s="46">
        <f>J30/B30</f>
        <v>11588.14</v>
      </c>
      <c r="L30" s="61">
        <f>K30/K29</f>
        <v>0.8962433025223128</v>
      </c>
    </row>
    <row r="31" spans="1:12" ht="23.25" thickBot="1">
      <c r="A31" s="21" t="s">
        <v>384</v>
      </c>
      <c r="B31" s="22">
        <v>1000</v>
      </c>
      <c r="C31" s="22">
        <f>B31*1.2</f>
        <v>1200</v>
      </c>
      <c r="D31" s="22">
        <v>6</v>
      </c>
      <c r="E31" s="4">
        <f>ROUND(C31*D31,0)</f>
        <v>7200</v>
      </c>
      <c r="F31" s="49">
        <f>ROUND(124.84*E31^(-0.35),2)</f>
        <v>5.58</v>
      </c>
      <c r="G31" s="3" t="s">
        <v>21</v>
      </c>
      <c r="H31" s="50">
        <f>$B$17</f>
        <v>136.123</v>
      </c>
      <c r="I31" s="51">
        <v>1.18</v>
      </c>
      <c r="J31" s="52">
        <f>ROUND(E31*F31*H31*I31,0)</f>
        <v>6453276</v>
      </c>
      <c r="K31" s="52">
        <f>J31/B31</f>
        <v>6453.276</v>
      </c>
      <c r="L31" s="63">
        <f>K31/K29</f>
        <v>0.49910558504885</v>
      </c>
    </row>
  </sheetData>
  <mergeCells count="29">
    <mergeCell ref="B17:C17"/>
    <mergeCell ref="D4:F5"/>
    <mergeCell ref="D2:F3"/>
    <mergeCell ref="D6:F7"/>
    <mergeCell ref="D8:F8"/>
    <mergeCell ref="D9:F13"/>
    <mergeCell ref="D14:F14"/>
    <mergeCell ref="D15:F16"/>
    <mergeCell ref="D17:F17"/>
    <mergeCell ref="B14:C14"/>
    <mergeCell ref="G14:G16"/>
    <mergeCell ref="B15:C15"/>
    <mergeCell ref="B16:C16"/>
    <mergeCell ref="B8:C8"/>
    <mergeCell ref="B9:C9"/>
    <mergeCell ref="G9:G13"/>
    <mergeCell ref="B10:C10"/>
    <mergeCell ref="B11:C11"/>
    <mergeCell ref="B12:C12"/>
    <mergeCell ref="B13:C13"/>
    <mergeCell ref="A2:A3"/>
    <mergeCell ref="B2:C3"/>
    <mergeCell ref="G2:G3"/>
    <mergeCell ref="A6:A7"/>
    <mergeCell ref="B6:C6"/>
    <mergeCell ref="B7:C7"/>
    <mergeCell ref="A4:A5"/>
    <mergeCell ref="B4:C4"/>
    <mergeCell ref="B5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1"/>
  <sheetViews>
    <sheetView workbookViewId="0" topLeftCell="A344">
      <selection activeCell="L357" sqref="A357:L357"/>
    </sheetView>
  </sheetViews>
  <sheetFormatPr defaultColWidth="9.00390625" defaultRowHeight="12.75"/>
  <cols>
    <col min="1" max="1" width="27.625" style="7" customWidth="1"/>
    <col min="2" max="2" width="4.25390625" style="7" customWidth="1"/>
    <col min="3" max="3" width="40.125" style="7" customWidth="1"/>
    <col min="4" max="4" width="27.00390625" style="7" customWidth="1"/>
    <col min="5" max="5" width="20.625" style="7" customWidth="1"/>
    <col min="6" max="6" width="13.375" style="7" customWidth="1"/>
    <col min="7" max="8" width="18.125" style="7" customWidth="1"/>
    <col min="9" max="9" width="13.875" style="7" customWidth="1"/>
    <col min="10" max="10" width="14.125" style="7" customWidth="1"/>
    <col min="11" max="16384" width="9.125" style="7" customWidth="1"/>
  </cols>
  <sheetData>
    <row r="1" s="6" customFormat="1" ht="21" thickBot="1">
      <c r="A1" s="5" t="s">
        <v>83</v>
      </c>
    </row>
    <row r="2" spans="1:10" ht="33.75">
      <c r="A2" s="12" t="s">
        <v>84</v>
      </c>
      <c r="B2" s="13"/>
      <c r="C2" s="13" t="s">
        <v>85</v>
      </c>
      <c r="D2" s="13" t="s">
        <v>26</v>
      </c>
      <c r="E2" s="13" t="s">
        <v>27</v>
      </c>
      <c r="F2" s="13" t="s">
        <v>86</v>
      </c>
      <c r="G2" s="13" t="s">
        <v>28</v>
      </c>
      <c r="H2" s="13" t="s">
        <v>29</v>
      </c>
      <c r="I2" s="14" t="s">
        <v>87</v>
      </c>
      <c r="J2" s="15" t="s">
        <v>107</v>
      </c>
    </row>
    <row r="3" spans="1:10" ht="22.5">
      <c r="A3" s="26" t="s">
        <v>30</v>
      </c>
      <c r="B3" s="28" t="s">
        <v>31</v>
      </c>
      <c r="C3" s="29" t="s">
        <v>32</v>
      </c>
      <c r="D3" s="17" t="s">
        <v>33</v>
      </c>
      <c r="E3" s="28" t="s">
        <v>34</v>
      </c>
      <c r="F3" s="28" t="s">
        <v>35</v>
      </c>
      <c r="G3" s="28" t="s">
        <v>36</v>
      </c>
      <c r="H3" s="28" t="s">
        <v>37</v>
      </c>
      <c r="I3" s="30">
        <v>2000</v>
      </c>
      <c r="J3" s="31">
        <v>14.9</v>
      </c>
    </row>
    <row r="4" spans="1:10" ht="22.5">
      <c r="A4" s="26" t="s">
        <v>30</v>
      </c>
      <c r="B4" s="28" t="s">
        <v>38</v>
      </c>
      <c r="C4" s="29" t="s">
        <v>32</v>
      </c>
      <c r="D4" s="17" t="s">
        <v>33</v>
      </c>
      <c r="E4" s="28" t="s">
        <v>34</v>
      </c>
      <c r="F4" s="28" t="s">
        <v>35</v>
      </c>
      <c r="G4" s="28" t="s">
        <v>36</v>
      </c>
      <c r="H4" s="28" t="s">
        <v>37</v>
      </c>
      <c r="I4" s="30">
        <v>3000</v>
      </c>
      <c r="J4" s="31">
        <v>14.1</v>
      </c>
    </row>
    <row r="5" spans="1:10" ht="22.5">
      <c r="A5" s="26" t="s">
        <v>30</v>
      </c>
      <c r="B5" s="28" t="s">
        <v>39</v>
      </c>
      <c r="C5" s="29" t="s">
        <v>32</v>
      </c>
      <c r="D5" s="17" t="s">
        <v>33</v>
      </c>
      <c r="E5" s="28" t="s">
        <v>34</v>
      </c>
      <c r="F5" s="28" t="s">
        <v>35</v>
      </c>
      <c r="G5" s="28" t="s">
        <v>36</v>
      </c>
      <c r="H5" s="28" t="s">
        <v>37</v>
      </c>
      <c r="I5" s="30">
        <v>4000</v>
      </c>
      <c r="J5" s="31">
        <v>12.9</v>
      </c>
    </row>
    <row r="6" spans="1:10" ht="22.5">
      <c r="A6" s="26" t="s">
        <v>40</v>
      </c>
      <c r="B6" s="28" t="s">
        <v>31</v>
      </c>
      <c r="C6" s="29" t="s">
        <v>41</v>
      </c>
      <c r="D6" s="17" t="s">
        <v>33</v>
      </c>
      <c r="E6" s="28" t="s">
        <v>42</v>
      </c>
      <c r="F6" s="28" t="s">
        <v>43</v>
      </c>
      <c r="G6" s="28" t="s">
        <v>44</v>
      </c>
      <c r="H6" s="28" t="s">
        <v>45</v>
      </c>
      <c r="I6" s="30">
        <v>4000</v>
      </c>
      <c r="J6" s="31">
        <v>17.2</v>
      </c>
    </row>
    <row r="7" spans="1:10" ht="22.5">
      <c r="A7" s="26" t="s">
        <v>40</v>
      </c>
      <c r="B7" s="28" t="s">
        <v>38</v>
      </c>
      <c r="C7" s="29" t="s">
        <v>41</v>
      </c>
      <c r="D7" s="17" t="s">
        <v>33</v>
      </c>
      <c r="E7" s="28" t="s">
        <v>42</v>
      </c>
      <c r="F7" s="28" t="s">
        <v>35</v>
      </c>
      <c r="G7" s="28" t="s">
        <v>44</v>
      </c>
      <c r="H7" s="28" t="s">
        <v>45</v>
      </c>
      <c r="I7" s="30">
        <v>4000</v>
      </c>
      <c r="J7" s="31">
        <v>16</v>
      </c>
    </row>
    <row r="8" spans="1:10" ht="33.75">
      <c r="A8" s="26" t="s">
        <v>40</v>
      </c>
      <c r="B8" s="28" t="s">
        <v>39</v>
      </c>
      <c r="C8" s="29" t="s">
        <v>46</v>
      </c>
      <c r="D8" s="17" t="s">
        <v>33</v>
      </c>
      <c r="E8" s="28" t="s">
        <v>42</v>
      </c>
      <c r="F8" s="28" t="s">
        <v>35</v>
      </c>
      <c r="G8" s="28" t="s">
        <v>47</v>
      </c>
      <c r="H8" s="28" t="s">
        <v>45</v>
      </c>
      <c r="I8" s="30">
        <v>4000</v>
      </c>
      <c r="J8" s="31">
        <v>14.1</v>
      </c>
    </row>
    <row r="9" spans="1:10" ht="22.5">
      <c r="A9" s="26" t="s">
        <v>48</v>
      </c>
      <c r="B9" s="28" t="s">
        <v>38</v>
      </c>
      <c r="C9" s="29" t="s">
        <v>49</v>
      </c>
      <c r="D9" s="28" t="s">
        <v>50</v>
      </c>
      <c r="E9" s="28" t="s">
        <v>34</v>
      </c>
      <c r="F9" s="28" t="s">
        <v>51</v>
      </c>
      <c r="G9" s="28" t="s">
        <v>52</v>
      </c>
      <c r="H9" s="28" t="s">
        <v>53</v>
      </c>
      <c r="I9" s="30">
        <v>6000</v>
      </c>
      <c r="J9" s="31">
        <v>12</v>
      </c>
    </row>
    <row r="10" spans="1:10" ht="22.5">
      <c r="A10" s="26" t="s">
        <v>48</v>
      </c>
      <c r="B10" s="28" t="s">
        <v>39</v>
      </c>
      <c r="C10" s="29" t="s">
        <v>54</v>
      </c>
      <c r="D10" s="28" t="s">
        <v>50</v>
      </c>
      <c r="E10" s="28" t="s">
        <v>34</v>
      </c>
      <c r="F10" s="28" t="s">
        <v>43</v>
      </c>
      <c r="G10" s="28" t="s">
        <v>36</v>
      </c>
      <c r="H10" s="28" t="s">
        <v>55</v>
      </c>
      <c r="I10" s="30">
        <v>6000</v>
      </c>
      <c r="J10" s="31">
        <v>14.5</v>
      </c>
    </row>
    <row r="11" spans="1:10" ht="33.75">
      <c r="A11" s="26" t="s">
        <v>56</v>
      </c>
      <c r="B11" s="28" t="s">
        <v>39</v>
      </c>
      <c r="C11" s="29" t="s">
        <v>57</v>
      </c>
      <c r="D11" s="28" t="s">
        <v>58</v>
      </c>
      <c r="E11" s="28" t="s">
        <v>34</v>
      </c>
      <c r="F11" s="28" t="s">
        <v>59</v>
      </c>
      <c r="G11" s="28" t="s">
        <v>60</v>
      </c>
      <c r="H11" s="28" t="s">
        <v>61</v>
      </c>
      <c r="I11" s="30">
        <v>8000</v>
      </c>
      <c r="J11" s="31">
        <v>11.5</v>
      </c>
    </row>
    <row r="12" spans="1:10" ht="22.5">
      <c r="A12" s="26" t="s">
        <v>62</v>
      </c>
      <c r="B12" s="28" t="s">
        <v>31</v>
      </c>
      <c r="C12" s="29" t="s">
        <v>63</v>
      </c>
      <c r="D12" s="28" t="s">
        <v>64</v>
      </c>
      <c r="E12" s="28" t="s">
        <v>65</v>
      </c>
      <c r="F12" s="28" t="s">
        <v>51</v>
      </c>
      <c r="G12" s="28" t="s">
        <v>52</v>
      </c>
      <c r="H12" s="28" t="s">
        <v>66</v>
      </c>
      <c r="I12" s="30">
        <v>7000</v>
      </c>
      <c r="J12" s="31">
        <v>13.8</v>
      </c>
    </row>
    <row r="13" spans="1:10" ht="22.5">
      <c r="A13" s="26" t="s">
        <v>62</v>
      </c>
      <c r="B13" s="28" t="s">
        <v>38</v>
      </c>
      <c r="C13" s="29" t="s">
        <v>63</v>
      </c>
      <c r="D13" s="28" t="s">
        <v>58</v>
      </c>
      <c r="E13" s="28" t="s">
        <v>67</v>
      </c>
      <c r="F13" s="28" t="s">
        <v>51</v>
      </c>
      <c r="G13" s="28" t="s">
        <v>52</v>
      </c>
      <c r="H13" s="28" t="s">
        <v>66</v>
      </c>
      <c r="I13" s="30">
        <v>7000</v>
      </c>
      <c r="J13" s="31">
        <v>13.3</v>
      </c>
    </row>
    <row r="14" spans="1:10" ht="22.5">
      <c r="A14" s="26" t="s">
        <v>68</v>
      </c>
      <c r="B14" s="28" t="s">
        <v>31</v>
      </c>
      <c r="C14" s="29" t="s">
        <v>69</v>
      </c>
      <c r="D14" s="28" t="s">
        <v>58</v>
      </c>
      <c r="E14" s="28" t="s">
        <v>34</v>
      </c>
      <c r="F14" s="28" t="s">
        <v>43</v>
      </c>
      <c r="G14" s="28" t="s">
        <v>70</v>
      </c>
      <c r="H14" s="28" t="s">
        <v>71</v>
      </c>
      <c r="I14" s="30">
        <v>1100</v>
      </c>
      <c r="J14" s="31">
        <v>22.3</v>
      </c>
    </row>
    <row r="15" spans="1:10" ht="22.5">
      <c r="A15" s="26" t="s">
        <v>72</v>
      </c>
      <c r="B15" s="28" t="s">
        <v>31</v>
      </c>
      <c r="C15" s="29" t="s">
        <v>73</v>
      </c>
      <c r="D15" s="28" t="s">
        <v>74</v>
      </c>
      <c r="E15" s="28" t="s">
        <v>34</v>
      </c>
      <c r="F15" s="28" t="s">
        <v>43</v>
      </c>
      <c r="G15" s="28" t="s">
        <v>60</v>
      </c>
      <c r="H15" s="28" t="s">
        <v>66</v>
      </c>
      <c r="I15" s="30">
        <v>7500</v>
      </c>
      <c r="J15" s="31">
        <v>13.6</v>
      </c>
    </row>
    <row r="16" spans="1:10" ht="22.5">
      <c r="A16" s="26" t="s">
        <v>72</v>
      </c>
      <c r="B16" s="28" t="s">
        <v>38</v>
      </c>
      <c r="C16" s="29" t="s">
        <v>75</v>
      </c>
      <c r="D16" s="28" t="s">
        <v>74</v>
      </c>
      <c r="E16" s="28" t="s">
        <v>34</v>
      </c>
      <c r="F16" s="28" t="s">
        <v>51</v>
      </c>
      <c r="G16" s="28" t="s">
        <v>52</v>
      </c>
      <c r="H16" s="28" t="s">
        <v>66</v>
      </c>
      <c r="I16" s="30">
        <v>7500</v>
      </c>
      <c r="J16" s="31">
        <v>13.9</v>
      </c>
    </row>
    <row r="17" spans="1:10" ht="22.5">
      <c r="A17" s="26" t="s">
        <v>76</v>
      </c>
      <c r="B17" s="28" t="s">
        <v>31</v>
      </c>
      <c r="C17" s="29" t="s">
        <v>77</v>
      </c>
      <c r="D17" s="17" t="s">
        <v>33</v>
      </c>
      <c r="E17" s="28" t="s">
        <v>34</v>
      </c>
      <c r="F17" s="28" t="s">
        <v>59</v>
      </c>
      <c r="G17" s="28" t="s">
        <v>36</v>
      </c>
      <c r="H17" s="28" t="s">
        <v>78</v>
      </c>
      <c r="I17" s="30">
        <v>1000</v>
      </c>
      <c r="J17" s="31">
        <v>17.9</v>
      </c>
    </row>
    <row r="18" spans="1:10" ht="22.5">
      <c r="A18" s="26" t="s">
        <v>76</v>
      </c>
      <c r="B18" s="28" t="s">
        <v>38</v>
      </c>
      <c r="C18" s="29" t="s">
        <v>77</v>
      </c>
      <c r="D18" s="17" t="s">
        <v>33</v>
      </c>
      <c r="E18" s="28" t="s">
        <v>34</v>
      </c>
      <c r="F18" s="28" t="s">
        <v>59</v>
      </c>
      <c r="G18" s="28" t="s">
        <v>36</v>
      </c>
      <c r="H18" s="28" t="s">
        <v>78</v>
      </c>
      <c r="I18" s="30">
        <v>2000</v>
      </c>
      <c r="J18" s="31">
        <v>16</v>
      </c>
    </row>
    <row r="19" spans="1:10" ht="45.75" thickBot="1">
      <c r="A19" s="27" t="s">
        <v>79</v>
      </c>
      <c r="B19" s="32" t="s">
        <v>31</v>
      </c>
      <c r="C19" s="33" t="s">
        <v>80</v>
      </c>
      <c r="D19" s="32" t="s">
        <v>81</v>
      </c>
      <c r="E19" s="32" t="s">
        <v>82</v>
      </c>
      <c r="F19" s="32" t="s">
        <v>43</v>
      </c>
      <c r="G19" s="32" t="s">
        <v>60</v>
      </c>
      <c r="H19" s="32" t="s">
        <v>66</v>
      </c>
      <c r="I19" s="34">
        <v>7000</v>
      </c>
      <c r="J19" s="35">
        <v>15.3</v>
      </c>
    </row>
    <row r="20" spans="8:10" ht="12.75">
      <c r="H20" s="8" t="s">
        <v>88</v>
      </c>
      <c r="I20" s="9">
        <f>MIN(I3:I19)</f>
        <v>1000</v>
      </c>
      <c r="J20" s="10">
        <f>MIN(J3:J19)</f>
        <v>11.5</v>
      </c>
    </row>
    <row r="21" spans="8:10" ht="12.75">
      <c r="H21" s="11" t="s">
        <v>89</v>
      </c>
      <c r="I21" s="9">
        <f>MAX(I3:I19)</f>
        <v>8000</v>
      </c>
      <c r="J21" s="10">
        <f>MAX(J3:J19)</f>
        <v>22.3</v>
      </c>
    </row>
    <row r="22" spans="8:10" ht="12.75">
      <c r="H22" s="11" t="s">
        <v>90</v>
      </c>
      <c r="I22" s="9">
        <f>AVERAGE(I3:I19)</f>
        <v>4770.588235294118</v>
      </c>
      <c r="J22" s="10">
        <f>AVERAGE(J3:J19)</f>
        <v>14.900000000000002</v>
      </c>
    </row>
    <row r="58" ht="20.25">
      <c r="A58" s="5" t="s">
        <v>106</v>
      </c>
    </row>
    <row r="59" ht="13.5" thickBot="1"/>
    <row r="60" spans="1:10" ht="33.75">
      <c r="A60" s="12" t="s">
        <v>84</v>
      </c>
      <c r="B60" s="13"/>
      <c r="C60" s="13" t="s">
        <v>85</v>
      </c>
      <c r="D60" s="13" t="s">
        <v>26</v>
      </c>
      <c r="E60" s="13" t="s">
        <v>27</v>
      </c>
      <c r="F60" s="13" t="s">
        <v>86</v>
      </c>
      <c r="G60" s="13" t="s">
        <v>28</v>
      </c>
      <c r="H60" s="13" t="s">
        <v>29</v>
      </c>
      <c r="I60" s="14" t="s">
        <v>87</v>
      </c>
      <c r="J60" s="15" t="s">
        <v>107</v>
      </c>
    </row>
    <row r="61" spans="1:10" ht="22.5">
      <c r="A61" s="26" t="s">
        <v>92</v>
      </c>
      <c r="B61" s="17" t="s">
        <v>31</v>
      </c>
      <c r="C61" s="18" t="s">
        <v>93</v>
      </c>
      <c r="D61" s="17" t="s">
        <v>94</v>
      </c>
      <c r="E61" s="17" t="s">
        <v>95</v>
      </c>
      <c r="F61" s="17" t="s">
        <v>35</v>
      </c>
      <c r="G61" s="17" t="s">
        <v>96</v>
      </c>
      <c r="H61" s="17" t="s">
        <v>37</v>
      </c>
      <c r="I61" s="19">
        <v>2000</v>
      </c>
      <c r="J61" s="20">
        <v>13.8</v>
      </c>
    </row>
    <row r="62" spans="1:10" ht="22.5">
      <c r="A62" s="26" t="s">
        <v>92</v>
      </c>
      <c r="B62" s="17" t="s">
        <v>38</v>
      </c>
      <c r="C62" s="18" t="s">
        <v>93</v>
      </c>
      <c r="D62" s="17" t="s">
        <v>94</v>
      </c>
      <c r="E62" s="17" t="s">
        <v>95</v>
      </c>
      <c r="F62" s="17" t="s">
        <v>35</v>
      </c>
      <c r="G62" s="17" t="s">
        <v>96</v>
      </c>
      <c r="H62" s="17" t="s">
        <v>37</v>
      </c>
      <c r="I62" s="19">
        <v>3000</v>
      </c>
      <c r="J62" s="20">
        <v>12.9</v>
      </c>
    </row>
    <row r="63" spans="1:10" ht="22.5">
      <c r="A63" s="26" t="s">
        <v>92</v>
      </c>
      <c r="B63" s="17" t="s">
        <v>39</v>
      </c>
      <c r="C63" s="18" t="s">
        <v>93</v>
      </c>
      <c r="D63" s="17" t="s">
        <v>94</v>
      </c>
      <c r="E63" s="17" t="s">
        <v>95</v>
      </c>
      <c r="F63" s="17" t="s">
        <v>35</v>
      </c>
      <c r="G63" s="17" t="s">
        <v>96</v>
      </c>
      <c r="H63" s="17" t="s">
        <v>37</v>
      </c>
      <c r="I63" s="19">
        <v>4000</v>
      </c>
      <c r="J63" s="20">
        <v>11.9</v>
      </c>
    </row>
    <row r="64" spans="1:10" ht="22.5">
      <c r="A64" s="26" t="s">
        <v>92</v>
      </c>
      <c r="B64" s="17" t="s">
        <v>97</v>
      </c>
      <c r="C64" s="18" t="s">
        <v>93</v>
      </c>
      <c r="D64" s="17" t="s">
        <v>94</v>
      </c>
      <c r="E64" s="17" t="s">
        <v>98</v>
      </c>
      <c r="F64" s="17" t="s">
        <v>35</v>
      </c>
      <c r="G64" s="17" t="s">
        <v>99</v>
      </c>
      <c r="H64" s="17" t="s">
        <v>37</v>
      </c>
      <c r="I64" s="19">
        <v>2000</v>
      </c>
      <c r="J64" s="20">
        <v>13.2</v>
      </c>
    </row>
    <row r="65" spans="1:10" ht="22.5">
      <c r="A65" s="26" t="s">
        <v>92</v>
      </c>
      <c r="B65" s="17" t="s">
        <v>100</v>
      </c>
      <c r="C65" s="18" t="s">
        <v>93</v>
      </c>
      <c r="D65" s="17" t="s">
        <v>94</v>
      </c>
      <c r="E65" s="17" t="s">
        <v>98</v>
      </c>
      <c r="F65" s="17" t="s">
        <v>35</v>
      </c>
      <c r="G65" s="17" t="s">
        <v>99</v>
      </c>
      <c r="H65" s="17" t="s">
        <v>37</v>
      </c>
      <c r="I65" s="19">
        <v>3000</v>
      </c>
      <c r="J65" s="20">
        <v>12.9</v>
      </c>
    </row>
    <row r="66" spans="1:10" ht="22.5">
      <c r="A66" s="26" t="s">
        <v>92</v>
      </c>
      <c r="B66" s="17" t="s">
        <v>101</v>
      </c>
      <c r="C66" s="18" t="s">
        <v>93</v>
      </c>
      <c r="D66" s="17" t="s">
        <v>94</v>
      </c>
      <c r="E66" s="17" t="s">
        <v>98</v>
      </c>
      <c r="F66" s="17" t="s">
        <v>35</v>
      </c>
      <c r="G66" s="17" t="s">
        <v>99</v>
      </c>
      <c r="H66" s="17" t="s">
        <v>37</v>
      </c>
      <c r="I66" s="19">
        <v>5000</v>
      </c>
      <c r="J66" s="20">
        <v>11.5</v>
      </c>
    </row>
    <row r="67" spans="1:10" ht="22.5">
      <c r="A67" s="26" t="s">
        <v>92</v>
      </c>
      <c r="B67" s="17" t="s">
        <v>102</v>
      </c>
      <c r="C67" s="18" t="s">
        <v>93</v>
      </c>
      <c r="D67" s="17" t="s">
        <v>94</v>
      </c>
      <c r="E67" s="17" t="s">
        <v>103</v>
      </c>
      <c r="F67" s="17" t="s">
        <v>35</v>
      </c>
      <c r="G67" s="17" t="s">
        <v>96</v>
      </c>
      <c r="H67" s="17" t="s">
        <v>37</v>
      </c>
      <c r="I67" s="19">
        <v>2000</v>
      </c>
      <c r="J67" s="20">
        <v>12.9</v>
      </c>
    </row>
    <row r="68" spans="1:10" ht="22.5">
      <c r="A68" s="26" t="s">
        <v>92</v>
      </c>
      <c r="B68" s="17" t="s">
        <v>104</v>
      </c>
      <c r="C68" s="18" t="s">
        <v>93</v>
      </c>
      <c r="D68" s="17" t="s">
        <v>94</v>
      </c>
      <c r="E68" s="17" t="s">
        <v>103</v>
      </c>
      <c r="F68" s="17" t="s">
        <v>35</v>
      </c>
      <c r="G68" s="17" t="s">
        <v>96</v>
      </c>
      <c r="H68" s="17" t="s">
        <v>37</v>
      </c>
      <c r="I68" s="19">
        <v>3000</v>
      </c>
      <c r="J68" s="20">
        <v>12.2</v>
      </c>
    </row>
    <row r="69" spans="1:10" ht="23.25" thickBot="1">
      <c r="A69" s="27" t="s">
        <v>92</v>
      </c>
      <c r="B69" s="22" t="s">
        <v>105</v>
      </c>
      <c r="C69" s="23" t="s">
        <v>93</v>
      </c>
      <c r="D69" s="22" t="s">
        <v>94</v>
      </c>
      <c r="E69" s="22" t="s">
        <v>103</v>
      </c>
      <c r="F69" s="22" t="s">
        <v>35</v>
      </c>
      <c r="G69" s="22" t="s">
        <v>96</v>
      </c>
      <c r="H69" s="22" t="s">
        <v>37</v>
      </c>
      <c r="I69" s="24">
        <v>4000</v>
      </c>
      <c r="J69" s="25">
        <v>11.3</v>
      </c>
    </row>
    <row r="70" spans="8:10" ht="12.75">
      <c r="H70" s="8" t="s">
        <v>88</v>
      </c>
      <c r="I70" s="9">
        <f>MIN(I61:I69)</f>
        <v>2000</v>
      </c>
      <c r="J70" s="10">
        <f>MIN(J61:J69)</f>
        <v>11.3</v>
      </c>
    </row>
    <row r="71" spans="8:10" ht="12.75">
      <c r="H71" s="11" t="s">
        <v>89</v>
      </c>
      <c r="I71" s="9">
        <f>MAX(I61:I69)</f>
        <v>5000</v>
      </c>
      <c r="J71" s="10">
        <f>MAX(J61:J69)</f>
        <v>13.8</v>
      </c>
    </row>
    <row r="72" spans="8:10" ht="12.75">
      <c r="H72" s="11" t="s">
        <v>90</v>
      </c>
      <c r="I72" s="9">
        <f>AVERAGE(I61:I69)</f>
        <v>3111.1111111111113</v>
      </c>
      <c r="J72" s="10">
        <f>AVERAGE(J61:J69)</f>
        <v>12.511111111111113</v>
      </c>
    </row>
    <row r="108" ht="20.25">
      <c r="A108" s="5" t="s">
        <v>108</v>
      </c>
    </row>
    <row r="109" ht="13.5" thickBot="1"/>
    <row r="110" spans="1:10" ht="33.75">
      <c r="A110" s="12" t="s">
        <v>84</v>
      </c>
      <c r="B110" s="13"/>
      <c r="C110" s="13" t="s">
        <v>85</v>
      </c>
      <c r="D110" s="13" t="s">
        <v>26</v>
      </c>
      <c r="E110" s="13" t="s">
        <v>27</v>
      </c>
      <c r="F110" s="13" t="s">
        <v>86</v>
      </c>
      <c r="G110" s="13" t="s">
        <v>28</v>
      </c>
      <c r="H110" s="13" t="s">
        <v>29</v>
      </c>
      <c r="I110" s="14" t="s">
        <v>87</v>
      </c>
      <c r="J110" s="15" t="s">
        <v>107</v>
      </c>
    </row>
    <row r="111" spans="1:10" ht="22.5">
      <c r="A111" s="16" t="s">
        <v>109</v>
      </c>
      <c r="B111" s="17" t="s">
        <v>38</v>
      </c>
      <c r="C111" s="18" t="s">
        <v>110</v>
      </c>
      <c r="D111" s="17" t="s">
        <v>58</v>
      </c>
      <c r="E111" s="17" t="s">
        <v>98</v>
      </c>
      <c r="F111" s="17" t="s">
        <v>35</v>
      </c>
      <c r="G111" s="17" t="s">
        <v>99</v>
      </c>
      <c r="H111" s="17" t="s">
        <v>111</v>
      </c>
      <c r="I111" s="19">
        <v>1900</v>
      </c>
      <c r="J111" s="20">
        <v>10.8</v>
      </c>
    </row>
    <row r="112" spans="1:10" ht="22.5">
      <c r="A112" s="16" t="s">
        <v>109</v>
      </c>
      <c r="B112" s="17" t="s">
        <v>39</v>
      </c>
      <c r="C112" s="18" t="s">
        <v>110</v>
      </c>
      <c r="D112" s="17" t="s">
        <v>94</v>
      </c>
      <c r="E112" s="17" t="s">
        <v>112</v>
      </c>
      <c r="F112" s="17" t="s">
        <v>35</v>
      </c>
      <c r="G112" s="17" t="s">
        <v>113</v>
      </c>
      <c r="H112" s="17" t="s">
        <v>111</v>
      </c>
      <c r="I112" s="19">
        <v>1700</v>
      </c>
      <c r="J112" s="20">
        <v>10.6</v>
      </c>
    </row>
    <row r="113" spans="1:10" ht="22.5">
      <c r="A113" s="16" t="s">
        <v>114</v>
      </c>
      <c r="B113" s="17" t="s">
        <v>97</v>
      </c>
      <c r="C113" s="18" t="s">
        <v>110</v>
      </c>
      <c r="D113" s="17" t="s">
        <v>58</v>
      </c>
      <c r="E113" s="17" t="s">
        <v>115</v>
      </c>
      <c r="F113" s="17" t="s">
        <v>35</v>
      </c>
      <c r="G113" s="17" t="s">
        <v>60</v>
      </c>
      <c r="H113" s="17" t="s">
        <v>111</v>
      </c>
      <c r="I113" s="19">
        <v>1300</v>
      </c>
      <c r="J113" s="20">
        <v>8.8</v>
      </c>
    </row>
    <row r="114" spans="1:10" ht="22.5">
      <c r="A114" s="16" t="s">
        <v>114</v>
      </c>
      <c r="B114" s="17" t="s">
        <v>102</v>
      </c>
      <c r="C114" s="18" t="s">
        <v>110</v>
      </c>
      <c r="D114" s="17" t="s">
        <v>58</v>
      </c>
      <c r="E114" s="17" t="s">
        <v>115</v>
      </c>
      <c r="F114" s="17" t="s">
        <v>35</v>
      </c>
      <c r="G114" s="17" t="s">
        <v>60</v>
      </c>
      <c r="H114" s="17" t="s">
        <v>111</v>
      </c>
      <c r="I114" s="19">
        <v>2300</v>
      </c>
      <c r="J114" s="20">
        <v>8.2</v>
      </c>
    </row>
    <row r="115" spans="1:10" ht="33.75">
      <c r="A115" s="16" t="s">
        <v>116</v>
      </c>
      <c r="B115" s="17" t="s">
        <v>31</v>
      </c>
      <c r="C115" s="18" t="s">
        <v>110</v>
      </c>
      <c r="D115" s="17" t="s">
        <v>35</v>
      </c>
      <c r="E115" s="17" t="s">
        <v>117</v>
      </c>
      <c r="F115" s="17" t="s">
        <v>35</v>
      </c>
      <c r="G115" s="17" t="s">
        <v>118</v>
      </c>
      <c r="H115" s="17" t="s">
        <v>119</v>
      </c>
      <c r="I115" s="19">
        <v>2000</v>
      </c>
      <c r="J115" s="20">
        <v>10.8</v>
      </c>
    </row>
    <row r="116" spans="1:10" ht="45.75" thickBot="1">
      <c r="A116" s="21" t="s">
        <v>120</v>
      </c>
      <c r="B116" s="22" t="s">
        <v>31</v>
      </c>
      <c r="C116" s="23" t="s">
        <v>110</v>
      </c>
      <c r="D116" s="22" t="s">
        <v>121</v>
      </c>
      <c r="E116" s="22" t="s">
        <v>122</v>
      </c>
      <c r="F116" s="22" t="s">
        <v>35</v>
      </c>
      <c r="G116" s="22" t="s">
        <v>123</v>
      </c>
      <c r="H116" s="22" t="s">
        <v>124</v>
      </c>
      <c r="I116" s="24">
        <v>500</v>
      </c>
      <c r="J116" s="25">
        <v>14.5</v>
      </c>
    </row>
    <row r="117" spans="8:10" ht="12.75">
      <c r="H117" s="8" t="s">
        <v>88</v>
      </c>
      <c r="I117" s="9">
        <f>MIN(I111:I116)</f>
        <v>500</v>
      </c>
      <c r="J117" s="10">
        <f>MIN(J111:J116)</f>
        <v>8.2</v>
      </c>
    </row>
    <row r="118" spans="8:10" ht="12.75">
      <c r="H118" s="11" t="s">
        <v>89</v>
      </c>
      <c r="I118" s="9">
        <f>MAX(I111:I116)</f>
        <v>2300</v>
      </c>
      <c r="J118" s="10">
        <f>MAX(J111:J116)</f>
        <v>14.5</v>
      </c>
    </row>
    <row r="119" spans="8:10" ht="12.75">
      <c r="H119" s="11" t="s">
        <v>90</v>
      </c>
      <c r="I119" s="9">
        <f>AVERAGE(I111:I116)</f>
        <v>1616.6666666666667</v>
      </c>
      <c r="J119" s="10">
        <f>AVERAGE(J111:J116)</f>
        <v>10.616666666666667</v>
      </c>
    </row>
    <row r="155" ht="20.25">
      <c r="A155" s="5" t="s">
        <v>169</v>
      </c>
    </row>
    <row r="156" ht="13.5" thickBot="1"/>
    <row r="157" spans="1:10" ht="33.75">
      <c r="A157" s="12" t="s">
        <v>84</v>
      </c>
      <c r="B157" s="13"/>
      <c r="C157" s="13" t="s">
        <v>85</v>
      </c>
      <c r="D157" s="13" t="s">
        <v>26</v>
      </c>
      <c r="E157" s="13" t="s">
        <v>27</v>
      </c>
      <c r="F157" s="13" t="s">
        <v>86</v>
      </c>
      <c r="G157" s="13" t="s">
        <v>28</v>
      </c>
      <c r="H157" s="13" t="s">
        <v>29</v>
      </c>
      <c r="I157" s="14" t="s">
        <v>87</v>
      </c>
      <c r="J157" s="15" t="s">
        <v>107</v>
      </c>
    </row>
    <row r="158" spans="1:10" ht="33.75">
      <c r="A158" s="16" t="s">
        <v>127</v>
      </c>
      <c r="B158" s="17" t="s">
        <v>31</v>
      </c>
      <c r="C158" s="18" t="s">
        <v>128</v>
      </c>
      <c r="D158" s="17" t="s">
        <v>58</v>
      </c>
      <c r="E158" s="17" t="s">
        <v>34</v>
      </c>
      <c r="F158" s="17" t="s">
        <v>129</v>
      </c>
      <c r="G158" s="17" t="s">
        <v>60</v>
      </c>
      <c r="H158" s="17" t="s">
        <v>130</v>
      </c>
      <c r="I158" s="19">
        <v>750</v>
      </c>
      <c r="J158" s="20">
        <v>27.6</v>
      </c>
    </row>
    <row r="159" spans="1:10" ht="33.75">
      <c r="A159" s="16" t="s">
        <v>127</v>
      </c>
      <c r="B159" s="17" t="s">
        <v>38</v>
      </c>
      <c r="C159" s="18" t="s">
        <v>128</v>
      </c>
      <c r="D159" s="17" t="s">
        <v>58</v>
      </c>
      <c r="E159" s="17" t="s">
        <v>34</v>
      </c>
      <c r="F159" s="17" t="s">
        <v>131</v>
      </c>
      <c r="G159" s="17" t="s">
        <v>52</v>
      </c>
      <c r="H159" s="17" t="s">
        <v>132</v>
      </c>
      <c r="I159" s="19">
        <v>1000</v>
      </c>
      <c r="J159" s="20">
        <v>22.1</v>
      </c>
    </row>
    <row r="160" spans="1:10" ht="33.75">
      <c r="A160" s="16" t="s">
        <v>133</v>
      </c>
      <c r="B160" s="17" t="s">
        <v>31</v>
      </c>
      <c r="C160" s="18" t="s">
        <v>134</v>
      </c>
      <c r="D160" s="17" t="s">
        <v>58</v>
      </c>
      <c r="E160" s="17" t="s">
        <v>34</v>
      </c>
      <c r="F160" s="17" t="s">
        <v>135</v>
      </c>
      <c r="G160" s="17" t="s">
        <v>52</v>
      </c>
      <c r="H160" s="17" t="s">
        <v>136</v>
      </c>
      <c r="I160" s="19">
        <v>350</v>
      </c>
      <c r="J160" s="20">
        <v>33.4</v>
      </c>
    </row>
    <row r="161" spans="1:10" ht="33.75">
      <c r="A161" s="16" t="s">
        <v>133</v>
      </c>
      <c r="B161" s="17" t="s">
        <v>38</v>
      </c>
      <c r="C161" s="18" t="s">
        <v>134</v>
      </c>
      <c r="D161" s="17" t="s">
        <v>58</v>
      </c>
      <c r="E161" s="17" t="s">
        <v>34</v>
      </c>
      <c r="F161" s="17" t="s">
        <v>135</v>
      </c>
      <c r="G161" s="17" t="s">
        <v>52</v>
      </c>
      <c r="H161" s="17" t="s">
        <v>136</v>
      </c>
      <c r="I161" s="19">
        <v>500</v>
      </c>
      <c r="J161" s="20">
        <v>30.5</v>
      </c>
    </row>
    <row r="162" spans="1:10" ht="33.75">
      <c r="A162" s="16" t="s">
        <v>133</v>
      </c>
      <c r="B162" s="17" t="s">
        <v>39</v>
      </c>
      <c r="C162" s="18" t="s">
        <v>134</v>
      </c>
      <c r="D162" s="17" t="s">
        <v>58</v>
      </c>
      <c r="E162" s="17" t="s">
        <v>34</v>
      </c>
      <c r="F162" s="17" t="s">
        <v>129</v>
      </c>
      <c r="G162" s="17" t="s">
        <v>60</v>
      </c>
      <c r="H162" s="17" t="s">
        <v>136</v>
      </c>
      <c r="I162" s="19">
        <v>350</v>
      </c>
      <c r="J162" s="20">
        <v>30.4</v>
      </c>
    </row>
    <row r="163" spans="1:10" ht="33.75">
      <c r="A163" s="16" t="s">
        <v>133</v>
      </c>
      <c r="B163" s="17" t="s">
        <v>97</v>
      </c>
      <c r="C163" s="18" t="s">
        <v>134</v>
      </c>
      <c r="D163" s="17" t="s">
        <v>58</v>
      </c>
      <c r="E163" s="17" t="s">
        <v>34</v>
      </c>
      <c r="F163" s="17" t="s">
        <v>129</v>
      </c>
      <c r="G163" s="17" t="s">
        <v>60</v>
      </c>
      <c r="H163" s="17" t="s">
        <v>136</v>
      </c>
      <c r="I163" s="19">
        <v>500</v>
      </c>
      <c r="J163" s="20">
        <v>26.1</v>
      </c>
    </row>
    <row r="164" spans="1:10" ht="33.75">
      <c r="A164" s="16" t="s">
        <v>137</v>
      </c>
      <c r="B164" s="17" t="s">
        <v>31</v>
      </c>
      <c r="C164" s="18" t="s">
        <v>138</v>
      </c>
      <c r="D164" s="17" t="s">
        <v>58</v>
      </c>
      <c r="E164" s="17" t="s">
        <v>139</v>
      </c>
      <c r="F164" s="17" t="s">
        <v>51</v>
      </c>
      <c r="G164" s="17" t="s">
        <v>52</v>
      </c>
      <c r="H164" s="17" t="s">
        <v>140</v>
      </c>
      <c r="I164" s="19">
        <v>600</v>
      </c>
      <c r="J164" s="20">
        <v>36.1</v>
      </c>
    </row>
    <row r="165" spans="1:10" ht="22.5">
      <c r="A165" s="16" t="s">
        <v>141</v>
      </c>
      <c r="B165" s="17" t="s">
        <v>38</v>
      </c>
      <c r="C165" s="18" t="s">
        <v>142</v>
      </c>
      <c r="D165" s="17" t="s">
        <v>58</v>
      </c>
      <c r="E165" s="17" t="s">
        <v>34</v>
      </c>
      <c r="F165" s="17" t="s">
        <v>35</v>
      </c>
      <c r="G165" s="17" t="s">
        <v>143</v>
      </c>
      <c r="H165" s="17" t="s">
        <v>144</v>
      </c>
      <c r="I165" s="19">
        <v>318</v>
      </c>
      <c r="J165" s="20">
        <v>32</v>
      </c>
    </row>
    <row r="166" spans="1:10" ht="45">
      <c r="A166" s="16" t="s">
        <v>145</v>
      </c>
      <c r="B166" s="17" t="s">
        <v>31</v>
      </c>
      <c r="C166" s="18" t="s">
        <v>146</v>
      </c>
      <c r="D166" s="17" t="s">
        <v>147</v>
      </c>
      <c r="E166" s="17" t="s">
        <v>148</v>
      </c>
      <c r="F166" s="17" t="s">
        <v>149</v>
      </c>
      <c r="G166" s="17" t="s">
        <v>150</v>
      </c>
      <c r="H166" s="17"/>
      <c r="I166" s="19">
        <v>2000</v>
      </c>
      <c r="J166" s="20">
        <v>20.7</v>
      </c>
    </row>
    <row r="167" spans="1:10" ht="45">
      <c r="A167" s="16" t="s">
        <v>145</v>
      </c>
      <c r="B167" s="17" t="s">
        <v>38</v>
      </c>
      <c r="C167" s="18" t="s">
        <v>146</v>
      </c>
      <c r="D167" s="17" t="s">
        <v>147</v>
      </c>
      <c r="E167" s="17" t="s">
        <v>148</v>
      </c>
      <c r="F167" s="17" t="s">
        <v>149</v>
      </c>
      <c r="G167" s="17" t="s">
        <v>150</v>
      </c>
      <c r="H167" s="17"/>
      <c r="I167" s="19">
        <v>3000</v>
      </c>
      <c r="J167" s="20">
        <v>18.9</v>
      </c>
    </row>
    <row r="168" spans="1:10" ht="45">
      <c r="A168" s="16" t="s">
        <v>145</v>
      </c>
      <c r="B168" s="17" t="s">
        <v>39</v>
      </c>
      <c r="C168" s="18" t="s">
        <v>146</v>
      </c>
      <c r="D168" s="17" t="s">
        <v>147</v>
      </c>
      <c r="E168" s="17" t="s">
        <v>148</v>
      </c>
      <c r="F168" s="17" t="s">
        <v>149</v>
      </c>
      <c r="G168" s="17" t="s">
        <v>150</v>
      </c>
      <c r="H168" s="17"/>
      <c r="I168" s="19">
        <v>5000</v>
      </c>
      <c r="J168" s="20">
        <v>18</v>
      </c>
    </row>
    <row r="169" spans="1:10" ht="45">
      <c r="A169" s="16" t="s">
        <v>145</v>
      </c>
      <c r="B169" s="17" t="s">
        <v>97</v>
      </c>
      <c r="C169" s="18" t="s">
        <v>146</v>
      </c>
      <c r="D169" s="17" t="s">
        <v>147</v>
      </c>
      <c r="E169" s="17" t="s">
        <v>148</v>
      </c>
      <c r="F169" s="17" t="s">
        <v>149</v>
      </c>
      <c r="G169" s="17" t="s">
        <v>150</v>
      </c>
      <c r="H169" s="17"/>
      <c r="I169" s="19">
        <v>10000</v>
      </c>
      <c r="J169" s="20">
        <v>16.3</v>
      </c>
    </row>
    <row r="170" spans="1:10" ht="45">
      <c r="A170" s="16" t="s">
        <v>151</v>
      </c>
      <c r="B170" s="17" t="s">
        <v>31</v>
      </c>
      <c r="C170" s="18" t="s">
        <v>146</v>
      </c>
      <c r="D170" s="17" t="s">
        <v>152</v>
      </c>
      <c r="E170" s="17" t="s">
        <v>148</v>
      </c>
      <c r="F170" s="17" t="s">
        <v>153</v>
      </c>
      <c r="G170" s="17" t="s">
        <v>150</v>
      </c>
      <c r="H170" s="17"/>
      <c r="I170" s="19">
        <v>300</v>
      </c>
      <c r="J170" s="20">
        <v>36.7</v>
      </c>
    </row>
    <row r="171" spans="1:10" ht="45">
      <c r="A171" s="16" t="s">
        <v>151</v>
      </c>
      <c r="B171" s="17" t="s">
        <v>38</v>
      </c>
      <c r="C171" s="18" t="s">
        <v>146</v>
      </c>
      <c r="D171" s="17" t="s">
        <v>152</v>
      </c>
      <c r="E171" s="17" t="s">
        <v>148</v>
      </c>
      <c r="F171" s="17" t="s">
        <v>153</v>
      </c>
      <c r="G171" s="17" t="s">
        <v>150</v>
      </c>
      <c r="H171" s="17"/>
      <c r="I171" s="19">
        <v>2000</v>
      </c>
      <c r="J171" s="20">
        <v>20.2</v>
      </c>
    </row>
    <row r="172" spans="1:10" ht="45">
      <c r="A172" s="16" t="s">
        <v>151</v>
      </c>
      <c r="B172" s="17" t="s">
        <v>39</v>
      </c>
      <c r="C172" s="18" t="s">
        <v>146</v>
      </c>
      <c r="D172" s="17" t="s">
        <v>152</v>
      </c>
      <c r="E172" s="17" t="s">
        <v>148</v>
      </c>
      <c r="F172" s="17" t="s">
        <v>153</v>
      </c>
      <c r="G172" s="17" t="s">
        <v>150</v>
      </c>
      <c r="H172" s="17"/>
      <c r="I172" s="19">
        <v>3000</v>
      </c>
      <c r="J172" s="20">
        <v>19.2</v>
      </c>
    </row>
    <row r="173" spans="1:10" ht="45">
      <c r="A173" s="16" t="s">
        <v>151</v>
      </c>
      <c r="B173" s="17" t="s">
        <v>97</v>
      </c>
      <c r="C173" s="18" t="s">
        <v>146</v>
      </c>
      <c r="D173" s="17" t="s">
        <v>152</v>
      </c>
      <c r="E173" s="17" t="s">
        <v>148</v>
      </c>
      <c r="F173" s="17" t="s">
        <v>153</v>
      </c>
      <c r="G173" s="17" t="s">
        <v>150</v>
      </c>
      <c r="H173" s="17"/>
      <c r="I173" s="19">
        <v>5000</v>
      </c>
      <c r="J173" s="20">
        <v>16.9</v>
      </c>
    </row>
    <row r="174" spans="1:10" ht="33.75">
      <c r="A174" s="16" t="s">
        <v>154</v>
      </c>
      <c r="B174" s="17" t="s">
        <v>31</v>
      </c>
      <c r="C174" s="18" t="s">
        <v>146</v>
      </c>
      <c r="D174" s="17" t="s">
        <v>152</v>
      </c>
      <c r="E174" s="17" t="s">
        <v>155</v>
      </c>
      <c r="F174" s="17" t="s">
        <v>35</v>
      </c>
      <c r="G174" s="17" t="s">
        <v>150</v>
      </c>
      <c r="H174" s="17"/>
      <c r="I174" s="19">
        <v>300</v>
      </c>
      <c r="J174" s="20">
        <v>35.1</v>
      </c>
    </row>
    <row r="175" spans="1:10" ht="33.75">
      <c r="A175" s="16" t="s">
        <v>154</v>
      </c>
      <c r="B175" s="17" t="s">
        <v>38</v>
      </c>
      <c r="C175" s="18" t="s">
        <v>146</v>
      </c>
      <c r="D175" s="17" t="s">
        <v>152</v>
      </c>
      <c r="E175" s="17" t="s">
        <v>155</v>
      </c>
      <c r="F175" s="17" t="s">
        <v>35</v>
      </c>
      <c r="G175" s="17" t="s">
        <v>150</v>
      </c>
      <c r="H175" s="17"/>
      <c r="I175" s="19">
        <v>2000</v>
      </c>
      <c r="J175" s="20">
        <v>19.7</v>
      </c>
    </row>
    <row r="176" spans="1:10" ht="33.75">
      <c r="A176" s="16" t="s">
        <v>154</v>
      </c>
      <c r="B176" s="17" t="s">
        <v>39</v>
      </c>
      <c r="C176" s="18" t="s">
        <v>146</v>
      </c>
      <c r="D176" s="17" t="s">
        <v>152</v>
      </c>
      <c r="E176" s="17" t="s">
        <v>155</v>
      </c>
      <c r="F176" s="17" t="s">
        <v>35</v>
      </c>
      <c r="G176" s="17" t="s">
        <v>150</v>
      </c>
      <c r="H176" s="17"/>
      <c r="I176" s="19">
        <v>3000</v>
      </c>
      <c r="J176" s="20">
        <v>18.5</v>
      </c>
    </row>
    <row r="177" spans="1:10" ht="33.75">
      <c r="A177" s="16" t="s">
        <v>154</v>
      </c>
      <c r="B177" s="17" t="s">
        <v>97</v>
      </c>
      <c r="C177" s="18" t="s">
        <v>146</v>
      </c>
      <c r="D177" s="17" t="s">
        <v>152</v>
      </c>
      <c r="E177" s="17" t="s">
        <v>155</v>
      </c>
      <c r="F177" s="17" t="s">
        <v>35</v>
      </c>
      <c r="G177" s="17" t="s">
        <v>150</v>
      </c>
      <c r="H177" s="17"/>
      <c r="I177" s="19">
        <v>5000</v>
      </c>
      <c r="J177" s="20">
        <v>16.3</v>
      </c>
    </row>
    <row r="178" spans="1:10" ht="45">
      <c r="A178" s="16" t="s">
        <v>156</v>
      </c>
      <c r="B178" s="17" t="s">
        <v>31</v>
      </c>
      <c r="C178" s="18" t="s">
        <v>157</v>
      </c>
      <c r="D178" s="17" t="s">
        <v>147</v>
      </c>
      <c r="E178" s="17" t="s">
        <v>148</v>
      </c>
      <c r="F178" s="17" t="s">
        <v>149</v>
      </c>
      <c r="G178" s="17" t="s">
        <v>150</v>
      </c>
      <c r="H178" s="17"/>
      <c r="I178" s="19">
        <v>100</v>
      </c>
      <c r="J178" s="20">
        <v>34.5</v>
      </c>
    </row>
    <row r="179" spans="1:10" ht="45">
      <c r="A179" s="16" t="s">
        <v>156</v>
      </c>
      <c r="B179" s="17" t="s">
        <v>38</v>
      </c>
      <c r="C179" s="18" t="s">
        <v>157</v>
      </c>
      <c r="D179" s="17" t="s">
        <v>147</v>
      </c>
      <c r="E179" s="17" t="s">
        <v>148</v>
      </c>
      <c r="F179" s="17" t="s">
        <v>149</v>
      </c>
      <c r="G179" s="17" t="s">
        <v>150</v>
      </c>
      <c r="H179" s="17"/>
      <c r="I179" s="19">
        <v>500</v>
      </c>
      <c r="J179" s="20">
        <v>30</v>
      </c>
    </row>
    <row r="180" spans="1:10" ht="45">
      <c r="A180" s="16" t="s">
        <v>158</v>
      </c>
      <c r="B180" s="17" t="s">
        <v>31</v>
      </c>
      <c r="C180" s="18" t="s">
        <v>159</v>
      </c>
      <c r="D180" s="17" t="s">
        <v>147</v>
      </c>
      <c r="E180" s="17" t="s">
        <v>148</v>
      </c>
      <c r="F180" s="17" t="s">
        <v>149</v>
      </c>
      <c r="G180" s="17" t="s">
        <v>150</v>
      </c>
      <c r="H180" s="17"/>
      <c r="I180" s="19">
        <v>200</v>
      </c>
      <c r="J180" s="20">
        <v>22.8</v>
      </c>
    </row>
    <row r="181" spans="1:10" ht="45">
      <c r="A181" s="16" t="s">
        <v>158</v>
      </c>
      <c r="B181" s="17" t="s">
        <v>38</v>
      </c>
      <c r="C181" s="18" t="s">
        <v>159</v>
      </c>
      <c r="D181" s="17" t="s">
        <v>147</v>
      </c>
      <c r="E181" s="17" t="s">
        <v>148</v>
      </c>
      <c r="F181" s="17" t="s">
        <v>149</v>
      </c>
      <c r="G181" s="17" t="s">
        <v>150</v>
      </c>
      <c r="H181" s="17"/>
      <c r="I181" s="19">
        <v>2000</v>
      </c>
      <c r="J181" s="20">
        <v>20.7</v>
      </c>
    </row>
    <row r="182" spans="1:10" ht="45">
      <c r="A182" s="16" t="s">
        <v>160</v>
      </c>
      <c r="B182" s="17" t="s">
        <v>31</v>
      </c>
      <c r="C182" s="18" t="s">
        <v>159</v>
      </c>
      <c r="D182" s="17" t="s">
        <v>147</v>
      </c>
      <c r="E182" s="17" t="s">
        <v>148</v>
      </c>
      <c r="F182" s="17" t="s">
        <v>149</v>
      </c>
      <c r="G182" s="17" t="s">
        <v>150</v>
      </c>
      <c r="H182" s="17"/>
      <c r="I182" s="19">
        <v>500</v>
      </c>
      <c r="J182" s="20">
        <v>24.5</v>
      </c>
    </row>
    <row r="183" spans="1:10" ht="45">
      <c r="A183" s="16" t="s">
        <v>160</v>
      </c>
      <c r="B183" s="17" t="s">
        <v>38</v>
      </c>
      <c r="C183" s="18" t="s">
        <v>159</v>
      </c>
      <c r="D183" s="17" t="s">
        <v>147</v>
      </c>
      <c r="E183" s="17" t="s">
        <v>148</v>
      </c>
      <c r="F183" s="17" t="s">
        <v>149</v>
      </c>
      <c r="G183" s="17" t="s">
        <v>150</v>
      </c>
      <c r="H183" s="17"/>
      <c r="I183" s="19">
        <v>1000</v>
      </c>
      <c r="J183" s="20">
        <v>23.7</v>
      </c>
    </row>
    <row r="184" spans="1:10" ht="45">
      <c r="A184" s="16" t="s">
        <v>160</v>
      </c>
      <c r="B184" s="17" t="s">
        <v>39</v>
      </c>
      <c r="C184" s="18" t="s">
        <v>159</v>
      </c>
      <c r="D184" s="17" t="s">
        <v>147</v>
      </c>
      <c r="E184" s="17" t="s">
        <v>148</v>
      </c>
      <c r="F184" s="17" t="s">
        <v>149</v>
      </c>
      <c r="G184" s="17" t="s">
        <v>150</v>
      </c>
      <c r="H184" s="17"/>
      <c r="I184" s="19">
        <v>3000</v>
      </c>
      <c r="J184" s="20">
        <v>20.3</v>
      </c>
    </row>
    <row r="185" spans="1:10" ht="45">
      <c r="A185" s="16" t="s">
        <v>160</v>
      </c>
      <c r="B185" s="17" t="s">
        <v>97</v>
      </c>
      <c r="C185" s="18" t="s">
        <v>159</v>
      </c>
      <c r="D185" s="17" t="s">
        <v>147</v>
      </c>
      <c r="E185" s="17" t="s">
        <v>148</v>
      </c>
      <c r="F185" s="17" t="s">
        <v>149</v>
      </c>
      <c r="G185" s="17" t="s">
        <v>150</v>
      </c>
      <c r="H185" s="17"/>
      <c r="I185" s="19">
        <v>5000</v>
      </c>
      <c r="J185" s="20">
        <v>16.1</v>
      </c>
    </row>
    <row r="186" spans="1:10" ht="33.75">
      <c r="A186" s="16" t="s">
        <v>161</v>
      </c>
      <c r="B186" s="17" t="s">
        <v>31</v>
      </c>
      <c r="C186" s="18" t="s">
        <v>162</v>
      </c>
      <c r="D186" s="17" t="s">
        <v>147</v>
      </c>
      <c r="E186" s="17" t="s">
        <v>163</v>
      </c>
      <c r="F186" s="17" t="s">
        <v>35</v>
      </c>
      <c r="G186" s="17" t="s">
        <v>150</v>
      </c>
      <c r="H186" s="17"/>
      <c r="I186" s="19">
        <v>600</v>
      </c>
      <c r="J186" s="20">
        <v>23.9</v>
      </c>
    </row>
    <row r="187" spans="1:10" ht="33.75">
      <c r="A187" s="16" t="s">
        <v>161</v>
      </c>
      <c r="B187" s="17" t="s">
        <v>38</v>
      </c>
      <c r="C187" s="18" t="s">
        <v>162</v>
      </c>
      <c r="D187" s="17" t="s">
        <v>147</v>
      </c>
      <c r="E187" s="17" t="s">
        <v>163</v>
      </c>
      <c r="F187" s="17" t="s">
        <v>35</v>
      </c>
      <c r="G187" s="17" t="s">
        <v>150</v>
      </c>
      <c r="H187" s="17"/>
      <c r="I187" s="19">
        <v>1000</v>
      </c>
      <c r="J187" s="20">
        <v>23</v>
      </c>
    </row>
    <row r="188" spans="1:10" ht="33.75">
      <c r="A188" s="16" t="s">
        <v>161</v>
      </c>
      <c r="B188" s="17" t="s">
        <v>39</v>
      </c>
      <c r="C188" s="18" t="s">
        <v>162</v>
      </c>
      <c r="D188" s="17" t="s">
        <v>147</v>
      </c>
      <c r="E188" s="17" t="s">
        <v>163</v>
      </c>
      <c r="F188" s="17" t="s">
        <v>35</v>
      </c>
      <c r="G188" s="17" t="s">
        <v>150</v>
      </c>
      <c r="H188" s="17"/>
      <c r="I188" s="19">
        <v>3000</v>
      </c>
      <c r="J188" s="20">
        <v>19.5</v>
      </c>
    </row>
    <row r="189" spans="1:10" ht="33.75">
      <c r="A189" s="16" t="s">
        <v>161</v>
      </c>
      <c r="B189" s="17" t="s">
        <v>97</v>
      </c>
      <c r="C189" s="18" t="s">
        <v>162</v>
      </c>
      <c r="D189" s="17" t="s">
        <v>147</v>
      </c>
      <c r="E189" s="17" t="s">
        <v>163</v>
      </c>
      <c r="F189" s="17" t="s">
        <v>35</v>
      </c>
      <c r="G189" s="17" t="s">
        <v>150</v>
      </c>
      <c r="H189" s="17"/>
      <c r="I189" s="19">
        <v>5000</v>
      </c>
      <c r="J189" s="20">
        <v>15.5</v>
      </c>
    </row>
    <row r="190" spans="1:10" ht="33.75">
      <c r="A190" s="16" t="s">
        <v>164</v>
      </c>
      <c r="B190" s="17" t="s">
        <v>31</v>
      </c>
      <c r="C190" s="18" t="s">
        <v>165</v>
      </c>
      <c r="D190" s="17" t="s">
        <v>121</v>
      </c>
      <c r="E190" s="17" t="s">
        <v>34</v>
      </c>
      <c r="F190" s="17" t="s">
        <v>153</v>
      </c>
      <c r="G190" s="17" t="s">
        <v>150</v>
      </c>
      <c r="H190" s="17"/>
      <c r="I190" s="19">
        <v>100</v>
      </c>
      <c r="J190" s="20">
        <v>34.5</v>
      </c>
    </row>
    <row r="191" spans="1:10" ht="33.75">
      <c r="A191" s="16" t="s">
        <v>164</v>
      </c>
      <c r="B191" s="17" t="s">
        <v>38</v>
      </c>
      <c r="C191" s="18" t="s">
        <v>165</v>
      </c>
      <c r="D191" s="17" t="s">
        <v>121</v>
      </c>
      <c r="E191" s="17" t="s">
        <v>34</v>
      </c>
      <c r="F191" s="17" t="s">
        <v>153</v>
      </c>
      <c r="G191" s="17" t="s">
        <v>150</v>
      </c>
      <c r="H191" s="17"/>
      <c r="I191" s="19">
        <v>500</v>
      </c>
      <c r="J191" s="20">
        <v>29.8</v>
      </c>
    </row>
    <row r="192" spans="1:10" ht="33.75">
      <c r="A192" s="16" t="s">
        <v>164</v>
      </c>
      <c r="B192" s="17" t="s">
        <v>39</v>
      </c>
      <c r="C192" s="18" t="s">
        <v>165</v>
      </c>
      <c r="D192" s="17" t="s">
        <v>121</v>
      </c>
      <c r="E192" s="17" t="s">
        <v>34</v>
      </c>
      <c r="F192" s="17" t="s">
        <v>153</v>
      </c>
      <c r="G192" s="17" t="s">
        <v>150</v>
      </c>
      <c r="H192" s="17"/>
      <c r="I192" s="19">
        <v>1000</v>
      </c>
      <c r="J192" s="20">
        <v>21.5</v>
      </c>
    </row>
    <row r="193" spans="1:10" ht="33.75">
      <c r="A193" s="16" t="s">
        <v>166</v>
      </c>
      <c r="B193" s="17" t="s">
        <v>31</v>
      </c>
      <c r="C193" s="18" t="s">
        <v>165</v>
      </c>
      <c r="D193" s="17" t="s">
        <v>167</v>
      </c>
      <c r="E193" s="17" t="s">
        <v>168</v>
      </c>
      <c r="F193" s="17" t="s">
        <v>35</v>
      </c>
      <c r="G193" s="17" t="s">
        <v>150</v>
      </c>
      <c r="H193" s="17"/>
      <c r="I193" s="19">
        <v>300</v>
      </c>
      <c r="J193" s="20">
        <v>26.7</v>
      </c>
    </row>
    <row r="194" spans="1:10" ht="33.75">
      <c r="A194" s="16" t="s">
        <v>166</v>
      </c>
      <c r="B194" s="17" t="s">
        <v>38</v>
      </c>
      <c r="C194" s="18" t="s">
        <v>165</v>
      </c>
      <c r="D194" s="17" t="s">
        <v>167</v>
      </c>
      <c r="E194" s="17" t="s">
        <v>168</v>
      </c>
      <c r="F194" s="17" t="s">
        <v>35</v>
      </c>
      <c r="G194" s="17" t="s">
        <v>150</v>
      </c>
      <c r="H194" s="17"/>
      <c r="I194" s="19">
        <v>500</v>
      </c>
      <c r="J194" s="20">
        <v>21.7</v>
      </c>
    </row>
    <row r="195" spans="1:10" ht="34.5" thickBot="1">
      <c r="A195" s="21" t="s">
        <v>166</v>
      </c>
      <c r="B195" s="22" t="s">
        <v>39</v>
      </c>
      <c r="C195" s="23" t="s">
        <v>165</v>
      </c>
      <c r="D195" s="22" t="s">
        <v>167</v>
      </c>
      <c r="E195" s="22" t="s">
        <v>168</v>
      </c>
      <c r="F195" s="22" t="s">
        <v>35</v>
      </c>
      <c r="G195" s="22" t="s">
        <v>150</v>
      </c>
      <c r="H195" s="22"/>
      <c r="I195" s="24">
        <v>1000</v>
      </c>
      <c r="J195" s="25">
        <v>19.2</v>
      </c>
    </row>
    <row r="196" spans="8:10" ht="12.75">
      <c r="H196" s="8" t="s">
        <v>88</v>
      </c>
      <c r="I196" s="9">
        <f>MIN(I158:I195)</f>
        <v>100</v>
      </c>
      <c r="J196" s="10">
        <f>MIN(J158:J195)</f>
        <v>15.5</v>
      </c>
    </row>
    <row r="197" spans="8:10" ht="12.75">
      <c r="H197" s="11" t="s">
        <v>89</v>
      </c>
      <c r="I197" s="9">
        <f>MAX(I158:I195)</f>
        <v>10000</v>
      </c>
      <c r="J197" s="10">
        <f>MAX(J158:J195)</f>
        <v>36.7</v>
      </c>
    </row>
    <row r="198" spans="8:10" ht="12.75">
      <c r="H198" s="11" t="s">
        <v>90</v>
      </c>
      <c r="I198" s="9">
        <f>AVERAGE(I158:I195)</f>
        <v>1849.157894736842</v>
      </c>
      <c r="J198" s="10">
        <f>AVERAGE(J158:J195)</f>
        <v>24.278947368421054</v>
      </c>
    </row>
    <row r="235" ht="20.25">
      <c r="A235" s="5" t="s">
        <v>185</v>
      </c>
    </row>
    <row r="236" ht="13.5" thickBot="1"/>
    <row r="237" spans="1:10" ht="33.75">
      <c r="A237" s="12" t="s">
        <v>84</v>
      </c>
      <c r="B237" s="13"/>
      <c r="C237" s="13" t="s">
        <v>85</v>
      </c>
      <c r="D237" s="13" t="s">
        <v>26</v>
      </c>
      <c r="E237" s="13" t="s">
        <v>27</v>
      </c>
      <c r="F237" s="13" t="s">
        <v>86</v>
      </c>
      <c r="G237" s="13" t="s">
        <v>28</v>
      </c>
      <c r="H237" s="13" t="s">
        <v>29</v>
      </c>
      <c r="I237" s="14" t="s">
        <v>87</v>
      </c>
      <c r="J237" s="15" t="s">
        <v>107</v>
      </c>
    </row>
    <row r="238" spans="1:10" ht="33.75">
      <c r="A238" s="16" t="s">
        <v>170</v>
      </c>
      <c r="B238" s="17"/>
      <c r="C238" s="18" t="s">
        <v>171</v>
      </c>
      <c r="D238" s="18" t="s">
        <v>172</v>
      </c>
      <c r="E238" s="17" t="s">
        <v>173</v>
      </c>
      <c r="F238" s="17" t="s">
        <v>35</v>
      </c>
      <c r="G238" s="17" t="s">
        <v>174</v>
      </c>
      <c r="H238" s="17" t="s">
        <v>175</v>
      </c>
      <c r="I238" s="19">
        <v>2000</v>
      </c>
      <c r="J238" s="20">
        <v>21</v>
      </c>
    </row>
    <row r="239" spans="1:10" ht="33.75">
      <c r="A239" s="16" t="s">
        <v>176</v>
      </c>
      <c r="B239" s="17" t="s">
        <v>31</v>
      </c>
      <c r="C239" s="18" t="s">
        <v>162</v>
      </c>
      <c r="D239" s="18" t="s">
        <v>172</v>
      </c>
      <c r="E239" s="17" t="s">
        <v>177</v>
      </c>
      <c r="F239" s="17" t="s">
        <v>35</v>
      </c>
      <c r="G239" s="17" t="s">
        <v>174</v>
      </c>
      <c r="H239" s="17" t="s">
        <v>175</v>
      </c>
      <c r="I239" s="19">
        <v>200</v>
      </c>
      <c r="J239" s="20">
        <v>28.6</v>
      </c>
    </row>
    <row r="240" spans="1:10" ht="33.75">
      <c r="A240" s="16" t="s">
        <v>176</v>
      </c>
      <c r="B240" s="17" t="s">
        <v>38</v>
      </c>
      <c r="C240" s="18" t="s">
        <v>162</v>
      </c>
      <c r="D240" s="18" t="s">
        <v>172</v>
      </c>
      <c r="E240" s="17" t="s">
        <v>177</v>
      </c>
      <c r="F240" s="17" t="s">
        <v>35</v>
      </c>
      <c r="G240" s="17" t="s">
        <v>174</v>
      </c>
      <c r="H240" s="17" t="s">
        <v>175</v>
      </c>
      <c r="I240" s="19">
        <v>500</v>
      </c>
      <c r="J240" s="20">
        <v>23.2</v>
      </c>
    </row>
    <row r="241" spans="1:10" ht="33.75">
      <c r="A241" s="16" t="s">
        <v>176</v>
      </c>
      <c r="B241" s="17" t="s">
        <v>39</v>
      </c>
      <c r="C241" s="18" t="s">
        <v>162</v>
      </c>
      <c r="D241" s="18" t="s">
        <v>172</v>
      </c>
      <c r="E241" s="17" t="s">
        <v>177</v>
      </c>
      <c r="F241" s="17" t="s">
        <v>35</v>
      </c>
      <c r="G241" s="17" t="s">
        <v>174</v>
      </c>
      <c r="H241" s="17" t="s">
        <v>175</v>
      </c>
      <c r="I241" s="19">
        <v>1000</v>
      </c>
      <c r="J241" s="20">
        <v>23</v>
      </c>
    </row>
    <row r="242" spans="1:10" ht="33.75">
      <c r="A242" s="16" t="s">
        <v>176</v>
      </c>
      <c r="B242" s="17" t="s">
        <v>97</v>
      </c>
      <c r="C242" s="18" t="s">
        <v>162</v>
      </c>
      <c r="D242" s="18" t="s">
        <v>172</v>
      </c>
      <c r="E242" s="17" t="s">
        <v>177</v>
      </c>
      <c r="F242" s="17" t="s">
        <v>35</v>
      </c>
      <c r="G242" s="17" t="s">
        <v>174</v>
      </c>
      <c r="H242" s="17" t="s">
        <v>175</v>
      </c>
      <c r="I242" s="19">
        <v>3000</v>
      </c>
      <c r="J242" s="20">
        <v>19.5</v>
      </c>
    </row>
    <row r="243" spans="1:10" ht="33.75">
      <c r="A243" s="16" t="s">
        <v>166</v>
      </c>
      <c r="B243" s="17" t="s">
        <v>31</v>
      </c>
      <c r="C243" s="18" t="s">
        <v>165</v>
      </c>
      <c r="D243" s="18" t="s">
        <v>167</v>
      </c>
      <c r="E243" s="17" t="s">
        <v>168</v>
      </c>
      <c r="F243" s="17" t="s">
        <v>35</v>
      </c>
      <c r="G243" s="17" t="s">
        <v>174</v>
      </c>
      <c r="H243" s="17" t="s">
        <v>175</v>
      </c>
      <c r="I243" s="19">
        <v>300</v>
      </c>
      <c r="J243" s="20">
        <v>26.7</v>
      </c>
    </row>
    <row r="244" spans="1:10" ht="33.75">
      <c r="A244" s="16" t="s">
        <v>166</v>
      </c>
      <c r="B244" s="17" t="s">
        <v>38</v>
      </c>
      <c r="C244" s="18" t="s">
        <v>165</v>
      </c>
      <c r="D244" s="18" t="s">
        <v>167</v>
      </c>
      <c r="E244" s="17" t="s">
        <v>168</v>
      </c>
      <c r="F244" s="17" t="s">
        <v>35</v>
      </c>
      <c r="G244" s="17" t="s">
        <v>174</v>
      </c>
      <c r="H244" s="17" t="s">
        <v>175</v>
      </c>
      <c r="I244" s="19">
        <v>500</v>
      </c>
      <c r="J244" s="20">
        <v>21.7</v>
      </c>
    </row>
    <row r="245" spans="1:10" ht="33.75">
      <c r="A245" s="16" t="s">
        <v>166</v>
      </c>
      <c r="B245" s="17" t="s">
        <v>39</v>
      </c>
      <c r="C245" s="18" t="s">
        <v>165</v>
      </c>
      <c r="D245" s="18" t="s">
        <v>167</v>
      </c>
      <c r="E245" s="17" t="s">
        <v>168</v>
      </c>
      <c r="F245" s="17" t="s">
        <v>35</v>
      </c>
      <c r="G245" s="17" t="s">
        <v>174</v>
      </c>
      <c r="H245" s="17" t="s">
        <v>175</v>
      </c>
      <c r="I245" s="19">
        <v>1000</v>
      </c>
      <c r="J245" s="20">
        <v>19.2</v>
      </c>
    </row>
    <row r="246" spans="1:10" ht="45">
      <c r="A246" s="16" t="s">
        <v>178</v>
      </c>
      <c r="B246" s="17" t="s">
        <v>31</v>
      </c>
      <c r="C246" s="18" t="s">
        <v>165</v>
      </c>
      <c r="D246" s="18" t="s">
        <v>121</v>
      </c>
      <c r="E246" s="17" t="s">
        <v>179</v>
      </c>
      <c r="F246" s="17" t="s">
        <v>35</v>
      </c>
      <c r="G246" s="17" t="s">
        <v>150</v>
      </c>
      <c r="H246" s="17" t="s">
        <v>175</v>
      </c>
      <c r="I246" s="19">
        <v>200</v>
      </c>
      <c r="J246" s="20">
        <v>23.6</v>
      </c>
    </row>
    <row r="247" spans="1:10" ht="45">
      <c r="A247" s="16" t="s">
        <v>178</v>
      </c>
      <c r="B247" s="17" t="s">
        <v>38</v>
      </c>
      <c r="C247" s="18" t="s">
        <v>165</v>
      </c>
      <c r="D247" s="18" t="s">
        <v>121</v>
      </c>
      <c r="E247" s="17" t="s">
        <v>179</v>
      </c>
      <c r="F247" s="17" t="s">
        <v>35</v>
      </c>
      <c r="G247" s="17" t="s">
        <v>150</v>
      </c>
      <c r="H247" s="17" t="s">
        <v>175</v>
      </c>
      <c r="I247" s="19">
        <v>600</v>
      </c>
      <c r="J247" s="20">
        <v>22.3</v>
      </c>
    </row>
    <row r="248" spans="1:10" ht="45">
      <c r="A248" s="16" t="s">
        <v>180</v>
      </c>
      <c r="B248" s="17" t="s">
        <v>31</v>
      </c>
      <c r="C248" s="18" t="s">
        <v>181</v>
      </c>
      <c r="D248" s="18" t="s">
        <v>182</v>
      </c>
      <c r="E248" s="17" t="s">
        <v>183</v>
      </c>
      <c r="F248" s="17" t="s">
        <v>35</v>
      </c>
      <c r="G248" s="17" t="s">
        <v>150</v>
      </c>
      <c r="H248" s="17" t="s">
        <v>184</v>
      </c>
      <c r="I248" s="19">
        <v>1000</v>
      </c>
      <c r="J248" s="20">
        <v>24.4</v>
      </c>
    </row>
    <row r="249" spans="1:10" ht="45">
      <c r="A249" s="16" t="s">
        <v>180</v>
      </c>
      <c r="B249" s="17" t="s">
        <v>38</v>
      </c>
      <c r="C249" s="18" t="s">
        <v>181</v>
      </c>
      <c r="D249" s="18" t="s">
        <v>182</v>
      </c>
      <c r="E249" s="17" t="s">
        <v>183</v>
      </c>
      <c r="F249" s="17" t="s">
        <v>35</v>
      </c>
      <c r="G249" s="17" t="s">
        <v>150</v>
      </c>
      <c r="H249" s="17" t="s">
        <v>184</v>
      </c>
      <c r="I249" s="19">
        <v>2000</v>
      </c>
      <c r="J249" s="20">
        <v>23</v>
      </c>
    </row>
    <row r="250" spans="1:10" ht="45.75" thickBot="1">
      <c r="A250" s="21" t="s">
        <v>180</v>
      </c>
      <c r="B250" s="22" t="s">
        <v>39</v>
      </c>
      <c r="C250" s="23" t="s">
        <v>181</v>
      </c>
      <c r="D250" s="23" t="s">
        <v>182</v>
      </c>
      <c r="E250" s="22" t="s">
        <v>183</v>
      </c>
      <c r="F250" s="22" t="s">
        <v>35</v>
      </c>
      <c r="G250" s="22" t="s">
        <v>150</v>
      </c>
      <c r="H250" s="22" t="s">
        <v>184</v>
      </c>
      <c r="I250" s="24">
        <v>3000</v>
      </c>
      <c r="J250" s="25">
        <v>22.1</v>
      </c>
    </row>
    <row r="251" spans="8:10" ht="12.75">
      <c r="H251" s="8" t="s">
        <v>88</v>
      </c>
      <c r="I251" s="9">
        <f>MIN(I238:I250)</f>
        <v>200</v>
      </c>
      <c r="J251" s="10">
        <f>MIN(J238:J250)</f>
        <v>19.2</v>
      </c>
    </row>
    <row r="252" spans="8:10" ht="12.75">
      <c r="H252" s="11" t="s">
        <v>89</v>
      </c>
      <c r="I252" s="9">
        <f>MAX(I238:I250)</f>
        <v>3000</v>
      </c>
      <c r="J252" s="10">
        <f>MAX(J238:J250)</f>
        <v>28.6</v>
      </c>
    </row>
    <row r="253" spans="8:10" ht="12.75">
      <c r="H253" s="11" t="s">
        <v>90</v>
      </c>
      <c r="I253" s="9">
        <f>AVERAGE(I238:I250)</f>
        <v>1176.923076923077</v>
      </c>
      <c r="J253" s="10">
        <f>AVERAGE(J238:J250)</f>
        <v>22.946153846153848</v>
      </c>
    </row>
    <row r="289" ht="20.25">
      <c r="A289" s="5" t="s">
        <v>186</v>
      </c>
    </row>
    <row r="290" ht="13.5" thickBot="1"/>
    <row r="291" spans="1:10" ht="33.75">
      <c r="A291" s="12" t="s">
        <v>84</v>
      </c>
      <c r="B291" s="13"/>
      <c r="C291" s="13" t="s">
        <v>85</v>
      </c>
      <c r="D291" s="13" t="s">
        <v>26</v>
      </c>
      <c r="E291" s="13" t="s">
        <v>27</v>
      </c>
      <c r="F291" s="13" t="s">
        <v>86</v>
      </c>
      <c r="G291" s="13" t="s">
        <v>28</v>
      </c>
      <c r="H291" s="13" t="s">
        <v>29</v>
      </c>
      <c r="I291" s="14" t="s">
        <v>87</v>
      </c>
      <c r="J291" s="15" t="s">
        <v>107</v>
      </c>
    </row>
    <row r="292" spans="1:10" ht="33.75">
      <c r="A292" s="16" t="s">
        <v>187</v>
      </c>
      <c r="B292" s="17" t="s">
        <v>31</v>
      </c>
      <c r="C292" s="18" t="s">
        <v>188</v>
      </c>
      <c r="D292" s="18" t="s">
        <v>189</v>
      </c>
      <c r="E292" s="17" t="s">
        <v>34</v>
      </c>
      <c r="F292" s="17" t="s">
        <v>43</v>
      </c>
      <c r="G292" s="17" t="s">
        <v>52</v>
      </c>
      <c r="H292" s="17" t="s">
        <v>190</v>
      </c>
      <c r="I292" s="19">
        <v>8000</v>
      </c>
      <c r="J292" s="20">
        <v>12</v>
      </c>
    </row>
    <row r="293" spans="1:10" ht="33.75">
      <c r="A293" s="16" t="s">
        <v>187</v>
      </c>
      <c r="B293" s="17" t="s">
        <v>39</v>
      </c>
      <c r="C293" s="18" t="s">
        <v>188</v>
      </c>
      <c r="D293" s="18" t="s">
        <v>189</v>
      </c>
      <c r="E293" s="17" t="s">
        <v>191</v>
      </c>
      <c r="F293" s="17" t="s">
        <v>43</v>
      </c>
      <c r="G293" s="17" t="s">
        <v>52</v>
      </c>
      <c r="H293" s="17" t="s">
        <v>190</v>
      </c>
      <c r="I293" s="19">
        <v>8000</v>
      </c>
      <c r="J293" s="20">
        <v>12.2</v>
      </c>
    </row>
    <row r="294" spans="1:10" ht="33.75">
      <c r="A294" s="16" t="s">
        <v>187</v>
      </c>
      <c r="B294" s="17" t="s">
        <v>97</v>
      </c>
      <c r="C294" s="18" t="s">
        <v>188</v>
      </c>
      <c r="D294" s="18" t="s">
        <v>189</v>
      </c>
      <c r="E294" s="17" t="s">
        <v>192</v>
      </c>
      <c r="F294" s="17" t="s">
        <v>43</v>
      </c>
      <c r="G294" s="17" t="s">
        <v>52</v>
      </c>
      <c r="H294" s="17" t="s">
        <v>190</v>
      </c>
      <c r="I294" s="19">
        <v>8000</v>
      </c>
      <c r="J294" s="20">
        <v>11.8</v>
      </c>
    </row>
    <row r="295" spans="1:10" ht="33.75">
      <c r="A295" s="16" t="s">
        <v>187</v>
      </c>
      <c r="B295" s="17" t="s">
        <v>100</v>
      </c>
      <c r="C295" s="18" t="s">
        <v>188</v>
      </c>
      <c r="D295" s="18" t="s">
        <v>189</v>
      </c>
      <c r="E295" s="17" t="s">
        <v>193</v>
      </c>
      <c r="F295" s="17" t="s">
        <v>43</v>
      </c>
      <c r="G295" s="17" t="s">
        <v>52</v>
      </c>
      <c r="H295" s="17" t="s">
        <v>190</v>
      </c>
      <c r="I295" s="19">
        <v>8000</v>
      </c>
      <c r="J295" s="20">
        <v>12.1</v>
      </c>
    </row>
    <row r="296" spans="1:10" ht="33.75">
      <c r="A296" s="16" t="s">
        <v>194</v>
      </c>
      <c r="B296" s="17" t="s">
        <v>38</v>
      </c>
      <c r="C296" s="18" t="s">
        <v>195</v>
      </c>
      <c r="D296" s="18" t="s">
        <v>196</v>
      </c>
      <c r="E296" s="17" t="s">
        <v>197</v>
      </c>
      <c r="F296" s="17" t="s">
        <v>43</v>
      </c>
      <c r="G296" s="17" t="s">
        <v>52</v>
      </c>
      <c r="H296" s="17" t="s">
        <v>198</v>
      </c>
      <c r="I296" s="19">
        <v>10000</v>
      </c>
      <c r="J296" s="20">
        <v>10.3</v>
      </c>
    </row>
    <row r="297" spans="1:10" ht="22.5">
      <c r="A297" s="16" t="s">
        <v>199</v>
      </c>
      <c r="B297" s="17" t="s">
        <v>31</v>
      </c>
      <c r="C297" s="18" t="s">
        <v>200</v>
      </c>
      <c r="D297" s="18" t="s">
        <v>94</v>
      </c>
      <c r="E297" s="17" t="s">
        <v>191</v>
      </c>
      <c r="F297" s="17" t="s">
        <v>43</v>
      </c>
      <c r="G297" s="17" t="s">
        <v>52</v>
      </c>
      <c r="H297" s="17" t="s">
        <v>201</v>
      </c>
      <c r="I297" s="19">
        <v>10000</v>
      </c>
      <c r="J297" s="20">
        <v>10.5</v>
      </c>
    </row>
    <row r="298" spans="1:10" ht="22.5">
      <c r="A298" s="16" t="s">
        <v>199</v>
      </c>
      <c r="B298" s="17" t="s">
        <v>38</v>
      </c>
      <c r="C298" s="18" t="s">
        <v>200</v>
      </c>
      <c r="D298" s="18" t="s">
        <v>94</v>
      </c>
      <c r="E298" s="17" t="s">
        <v>202</v>
      </c>
      <c r="F298" s="17" t="s">
        <v>43</v>
      </c>
      <c r="G298" s="17" t="s">
        <v>52</v>
      </c>
      <c r="H298" s="17" t="s">
        <v>201</v>
      </c>
      <c r="I298" s="19">
        <v>10000</v>
      </c>
      <c r="J298" s="20">
        <v>10.3</v>
      </c>
    </row>
    <row r="299" spans="1:10" ht="33.75">
      <c r="A299" s="16" t="s">
        <v>203</v>
      </c>
      <c r="B299" s="17" t="s">
        <v>31</v>
      </c>
      <c r="C299" s="18" t="s">
        <v>204</v>
      </c>
      <c r="D299" s="18" t="s">
        <v>205</v>
      </c>
      <c r="E299" s="17" t="s">
        <v>34</v>
      </c>
      <c r="F299" s="17" t="s">
        <v>43</v>
      </c>
      <c r="G299" s="17" t="s">
        <v>52</v>
      </c>
      <c r="H299" s="17" t="s">
        <v>201</v>
      </c>
      <c r="I299" s="19">
        <v>10000</v>
      </c>
      <c r="J299" s="20">
        <v>11.1</v>
      </c>
    </row>
    <row r="300" spans="1:10" ht="33.75">
      <c r="A300" s="16" t="s">
        <v>203</v>
      </c>
      <c r="B300" s="17" t="s">
        <v>38</v>
      </c>
      <c r="C300" s="18" t="s">
        <v>204</v>
      </c>
      <c r="D300" s="18" t="s">
        <v>205</v>
      </c>
      <c r="E300" s="17" t="s">
        <v>191</v>
      </c>
      <c r="F300" s="17" t="s">
        <v>43</v>
      </c>
      <c r="G300" s="17" t="s">
        <v>52</v>
      </c>
      <c r="H300" s="17" t="s">
        <v>201</v>
      </c>
      <c r="I300" s="19">
        <v>10000</v>
      </c>
      <c r="J300" s="20">
        <v>10.9</v>
      </c>
    </row>
    <row r="301" spans="1:10" ht="22.5">
      <c r="A301" s="16" t="s">
        <v>206</v>
      </c>
      <c r="B301" s="17" t="s">
        <v>31</v>
      </c>
      <c r="C301" s="18" t="s">
        <v>207</v>
      </c>
      <c r="D301" s="18" t="s">
        <v>196</v>
      </c>
      <c r="E301" s="17" t="s">
        <v>191</v>
      </c>
      <c r="F301" s="17" t="s">
        <v>43</v>
      </c>
      <c r="G301" s="17" t="s">
        <v>52</v>
      </c>
      <c r="H301" s="17" t="s">
        <v>201</v>
      </c>
      <c r="I301" s="19">
        <v>16000</v>
      </c>
      <c r="J301" s="20">
        <v>9.2</v>
      </c>
    </row>
    <row r="302" spans="1:10" ht="22.5">
      <c r="A302" s="16" t="s">
        <v>206</v>
      </c>
      <c r="B302" s="17" t="s">
        <v>38</v>
      </c>
      <c r="C302" s="18" t="s">
        <v>207</v>
      </c>
      <c r="D302" s="18" t="s">
        <v>196</v>
      </c>
      <c r="E302" s="17" t="s">
        <v>34</v>
      </c>
      <c r="F302" s="17" t="s">
        <v>43</v>
      </c>
      <c r="G302" s="17" t="s">
        <v>52</v>
      </c>
      <c r="H302" s="17" t="s">
        <v>201</v>
      </c>
      <c r="I302" s="19">
        <v>16000</v>
      </c>
      <c r="J302" s="20">
        <v>9.2</v>
      </c>
    </row>
    <row r="303" spans="1:10" ht="33.75">
      <c r="A303" s="16" t="s">
        <v>208</v>
      </c>
      <c r="B303" s="17" t="s">
        <v>31</v>
      </c>
      <c r="C303" s="18" t="s">
        <v>209</v>
      </c>
      <c r="D303" s="18" t="s">
        <v>94</v>
      </c>
      <c r="E303" s="17" t="s">
        <v>191</v>
      </c>
      <c r="F303" s="17" t="s">
        <v>43</v>
      </c>
      <c r="G303" s="17" t="s">
        <v>210</v>
      </c>
      <c r="H303" s="17" t="s">
        <v>211</v>
      </c>
      <c r="I303" s="19">
        <v>15500</v>
      </c>
      <c r="J303" s="20">
        <v>9.6</v>
      </c>
    </row>
    <row r="304" spans="1:10" ht="33.75">
      <c r="A304" s="16" t="s">
        <v>208</v>
      </c>
      <c r="B304" s="17" t="s">
        <v>38</v>
      </c>
      <c r="C304" s="18" t="s">
        <v>209</v>
      </c>
      <c r="D304" s="18" t="s">
        <v>94</v>
      </c>
      <c r="E304" s="17" t="s">
        <v>202</v>
      </c>
      <c r="F304" s="17" t="s">
        <v>43</v>
      </c>
      <c r="G304" s="17" t="s">
        <v>210</v>
      </c>
      <c r="H304" s="17" t="s">
        <v>211</v>
      </c>
      <c r="I304" s="19">
        <v>15500</v>
      </c>
      <c r="J304" s="20">
        <v>9.5</v>
      </c>
    </row>
    <row r="305" spans="1:10" ht="45">
      <c r="A305" s="16" t="s">
        <v>212</v>
      </c>
      <c r="B305" s="17" t="s">
        <v>31</v>
      </c>
      <c r="C305" s="18" t="s">
        <v>213</v>
      </c>
      <c r="D305" s="18" t="s">
        <v>214</v>
      </c>
      <c r="E305" s="17" t="s">
        <v>191</v>
      </c>
      <c r="F305" s="17" t="s">
        <v>43</v>
      </c>
      <c r="G305" s="17" t="s">
        <v>210</v>
      </c>
      <c r="H305" s="17" t="s">
        <v>215</v>
      </c>
      <c r="I305" s="19">
        <v>6000</v>
      </c>
      <c r="J305" s="20">
        <v>11.6</v>
      </c>
    </row>
    <row r="306" spans="1:10" ht="45">
      <c r="A306" s="16" t="s">
        <v>212</v>
      </c>
      <c r="B306" s="17" t="s">
        <v>38</v>
      </c>
      <c r="C306" s="18" t="s">
        <v>213</v>
      </c>
      <c r="D306" s="18" t="s">
        <v>214</v>
      </c>
      <c r="E306" s="17" t="s">
        <v>216</v>
      </c>
      <c r="F306" s="17" t="s">
        <v>43</v>
      </c>
      <c r="G306" s="17" t="s">
        <v>210</v>
      </c>
      <c r="H306" s="17" t="s">
        <v>215</v>
      </c>
      <c r="I306" s="19">
        <v>6000</v>
      </c>
      <c r="J306" s="20">
        <v>12.4</v>
      </c>
    </row>
    <row r="307" spans="1:10" ht="45">
      <c r="A307" s="16" t="s">
        <v>212</v>
      </c>
      <c r="B307" s="17" t="s">
        <v>39</v>
      </c>
      <c r="C307" s="18" t="s">
        <v>213</v>
      </c>
      <c r="D307" s="18" t="s">
        <v>214</v>
      </c>
      <c r="E307" s="17" t="s">
        <v>34</v>
      </c>
      <c r="F307" s="17" t="s">
        <v>43</v>
      </c>
      <c r="G307" s="17" t="s">
        <v>210</v>
      </c>
      <c r="H307" s="17" t="s">
        <v>215</v>
      </c>
      <c r="I307" s="19">
        <v>6000</v>
      </c>
      <c r="J307" s="20">
        <v>11.1</v>
      </c>
    </row>
    <row r="308" spans="1:10" ht="45">
      <c r="A308" s="16" t="s">
        <v>217</v>
      </c>
      <c r="B308" s="17" t="s">
        <v>31</v>
      </c>
      <c r="C308" s="18" t="s">
        <v>218</v>
      </c>
      <c r="D308" s="18" t="s">
        <v>219</v>
      </c>
      <c r="E308" s="17" t="s">
        <v>191</v>
      </c>
      <c r="F308" s="17" t="s">
        <v>220</v>
      </c>
      <c r="G308" s="17" t="s">
        <v>210</v>
      </c>
      <c r="H308" s="17" t="s">
        <v>221</v>
      </c>
      <c r="I308" s="19">
        <v>4500</v>
      </c>
      <c r="J308" s="20">
        <v>13.9</v>
      </c>
    </row>
    <row r="309" spans="1:10" ht="45">
      <c r="A309" s="16" t="s">
        <v>217</v>
      </c>
      <c r="B309" s="17" t="s">
        <v>39</v>
      </c>
      <c r="C309" s="18" t="s">
        <v>218</v>
      </c>
      <c r="D309" s="18" t="s">
        <v>219</v>
      </c>
      <c r="E309" s="17" t="s">
        <v>34</v>
      </c>
      <c r="F309" s="17" t="s">
        <v>220</v>
      </c>
      <c r="G309" s="17" t="s">
        <v>210</v>
      </c>
      <c r="H309" s="17" t="s">
        <v>221</v>
      </c>
      <c r="I309" s="19">
        <v>4500</v>
      </c>
      <c r="J309" s="20">
        <v>14.3</v>
      </c>
    </row>
    <row r="310" spans="1:10" ht="34.5" thickBot="1">
      <c r="A310" s="21" t="s">
        <v>222</v>
      </c>
      <c r="B310" s="22" t="s">
        <v>31</v>
      </c>
      <c r="C310" s="23" t="s">
        <v>223</v>
      </c>
      <c r="D310" s="23" t="s">
        <v>224</v>
      </c>
      <c r="E310" s="22" t="s">
        <v>34</v>
      </c>
      <c r="F310" s="22" t="s">
        <v>43</v>
      </c>
      <c r="G310" s="22" t="s">
        <v>52</v>
      </c>
      <c r="H310" s="22" t="s">
        <v>225</v>
      </c>
      <c r="I310" s="24">
        <v>7000</v>
      </c>
      <c r="J310" s="25">
        <v>10.2</v>
      </c>
    </row>
    <row r="311" spans="8:10" ht="12.75">
      <c r="H311" s="8" t="s">
        <v>88</v>
      </c>
      <c r="I311" s="9">
        <f>MIN(I292:I310)</f>
        <v>4500</v>
      </c>
      <c r="J311" s="10">
        <f>MIN(J292:J310)</f>
        <v>9.2</v>
      </c>
    </row>
    <row r="312" spans="8:10" ht="12.75">
      <c r="H312" s="11" t="s">
        <v>89</v>
      </c>
      <c r="I312" s="9">
        <f>MAX(I292:I310)</f>
        <v>16000</v>
      </c>
      <c r="J312" s="10">
        <f>MAX(J292:J310)</f>
        <v>14.3</v>
      </c>
    </row>
    <row r="313" spans="8:10" ht="12.75">
      <c r="H313" s="11" t="s">
        <v>90</v>
      </c>
      <c r="I313" s="9">
        <f>AVERAGE(I292:I310)</f>
        <v>9421.052631578947</v>
      </c>
      <c r="J313" s="10">
        <f>AVERAGE(J292:J310)</f>
        <v>11.16842105263158</v>
      </c>
    </row>
    <row r="349" ht="20.25">
      <c r="A349" s="5" t="s">
        <v>226</v>
      </c>
    </row>
    <row r="350" ht="13.5" thickBot="1"/>
    <row r="351" spans="1:10" ht="33.75">
      <c r="A351" s="12" t="s">
        <v>84</v>
      </c>
      <c r="B351" s="13"/>
      <c r="C351" s="13" t="s">
        <v>85</v>
      </c>
      <c r="D351" s="13" t="s">
        <v>26</v>
      </c>
      <c r="E351" s="13" t="s">
        <v>27</v>
      </c>
      <c r="F351" s="13" t="s">
        <v>86</v>
      </c>
      <c r="G351" s="13" t="s">
        <v>28</v>
      </c>
      <c r="H351" s="13" t="s">
        <v>29</v>
      </c>
      <c r="I351" s="14" t="s">
        <v>87</v>
      </c>
      <c r="J351" s="15" t="s">
        <v>107</v>
      </c>
    </row>
    <row r="352" spans="1:10" ht="33.75">
      <c r="A352" s="16" t="s">
        <v>187</v>
      </c>
      <c r="B352" s="17" t="s">
        <v>38</v>
      </c>
      <c r="C352" s="18" t="s">
        <v>188</v>
      </c>
      <c r="D352" s="18" t="s">
        <v>189</v>
      </c>
      <c r="E352" s="17" t="s">
        <v>34</v>
      </c>
      <c r="F352" s="17" t="s">
        <v>59</v>
      </c>
      <c r="G352" s="17" t="s">
        <v>52</v>
      </c>
      <c r="H352" s="17" t="s">
        <v>190</v>
      </c>
      <c r="I352" s="19">
        <v>8000</v>
      </c>
      <c r="J352" s="20">
        <v>10.7</v>
      </c>
    </row>
    <row r="353" spans="1:10" ht="33.75">
      <c r="A353" s="16" t="s">
        <v>227</v>
      </c>
      <c r="B353" s="17"/>
      <c r="C353" s="18" t="s">
        <v>228</v>
      </c>
      <c r="D353" s="18" t="s">
        <v>58</v>
      </c>
      <c r="E353" s="17" t="s">
        <v>34</v>
      </c>
      <c r="F353" s="17" t="s">
        <v>229</v>
      </c>
      <c r="G353" s="17" t="s">
        <v>52</v>
      </c>
      <c r="H353" s="17" t="s">
        <v>230</v>
      </c>
      <c r="I353" s="19">
        <v>2000</v>
      </c>
      <c r="J353" s="20">
        <v>12.4</v>
      </c>
    </row>
    <row r="354" spans="1:10" ht="33.75">
      <c r="A354" s="16" t="s">
        <v>231</v>
      </c>
      <c r="B354" s="17" t="s">
        <v>38</v>
      </c>
      <c r="C354" s="18" t="s">
        <v>232</v>
      </c>
      <c r="D354" s="18" t="s">
        <v>58</v>
      </c>
      <c r="E354" s="17" t="s">
        <v>34</v>
      </c>
      <c r="F354" s="17" t="s">
        <v>59</v>
      </c>
      <c r="G354" s="17" t="s">
        <v>52</v>
      </c>
      <c r="H354" s="17" t="s">
        <v>233</v>
      </c>
      <c r="I354" s="19">
        <v>3500</v>
      </c>
      <c r="J354" s="20">
        <v>9.2</v>
      </c>
    </row>
    <row r="355" spans="1:10" ht="33.75">
      <c r="A355" s="16" t="s">
        <v>199</v>
      </c>
      <c r="B355" s="17" t="s">
        <v>39</v>
      </c>
      <c r="C355" s="18" t="s">
        <v>200</v>
      </c>
      <c r="D355" s="18" t="s">
        <v>94</v>
      </c>
      <c r="E355" s="17" t="s">
        <v>202</v>
      </c>
      <c r="F355" s="17" t="s">
        <v>59</v>
      </c>
      <c r="G355" s="17" t="s">
        <v>234</v>
      </c>
      <c r="H355" s="17" t="s">
        <v>201</v>
      </c>
      <c r="I355" s="19">
        <v>10000</v>
      </c>
      <c r="J355" s="20">
        <v>10.6</v>
      </c>
    </row>
    <row r="356" spans="1:10" ht="22.5">
      <c r="A356" s="16" t="s">
        <v>206</v>
      </c>
      <c r="B356" s="17" t="s">
        <v>39</v>
      </c>
      <c r="C356" s="18" t="s">
        <v>207</v>
      </c>
      <c r="D356" s="18" t="s">
        <v>196</v>
      </c>
      <c r="E356" s="17" t="s">
        <v>34</v>
      </c>
      <c r="F356" s="17" t="s">
        <v>59</v>
      </c>
      <c r="G356" s="17" t="s">
        <v>60</v>
      </c>
      <c r="H356" s="17" t="s">
        <v>201</v>
      </c>
      <c r="I356" s="19">
        <v>16000</v>
      </c>
      <c r="J356" s="20">
        <v>7.6</v>
      </c>
    </row>
    <row r="357" spans="1:10" ht="45">
      <c r="A357" s="16" t="s">
        <v>208</v>
      </c>
      <c r="B357" s="17" t="s">
        <v>39</v>
      </c>
      <c r="C357" s="18" t="s">
        <v>209</v>
      </c>
      <c r="D357" s="18" t="s">
        <v>94</v>
      </c>
      <c r="E357" s="17" t="s">
        <v>202</v>
      </c>
      <c r="F357" s="17" t="s">
        <v>59</v>
      </c>
      <c r="G357" s="17" t="s">
        <v>235</v>
      </c>
      <c r="H357" s="17" t="s">
        <v>211</v>
      </c>
      <c r="I357" s="19">
        <v>15500</v>
      </c>
      <c r="J357" s="20">
        <v>9.6</v>
      </c>
    </row>
    <row r="358" spans="1:10" ht="45">
      <c r="A358" s="16" t="s">
        <v>212</v>
      </c>
      <c r="B358" s="17" t="s">
        <v>97</v>
      </c>
      <c r="C358" s="18" t="s">
        <v>213</v>
      </c>
      <c r="D358" s="18" t="s">
        <v>214</v>
      </c>
      <c r="E358" s="17" t="s">
        <v>236</v>
      </c>
      <c r="F358" s="17" t="s">
        <v>59</v>
      </c>
      <c r="G358" s="17" t="s">
        <v>59</v>
      </c>
      <c r="H358" s="17" t="s">
        <v>215</v>
      </c>
      <c r="I358" s="19">
        <v>6000</v>
      </c>
      <c r="J358" s="20">
        <v>9.2</v>
      </c>
    </row>
    <row r="359" spans="1:10" ht="45">
      <c r="A359" s="16" t="s">
        <v>217</v>
      </c>
      <c r="B359" s="17" t="s">
        <v>38</v>
      </c>
      <c r="C359" s="18" t="s">
        <v>218</v>
      </c>
      <c r="D359" s="18" t="s">
        <v>219</v>
      </c>
      <c r="E359" s="17" t="s">
        <v>34</v>
      </c>
      <c r="F359" s="17" t="s">
        <v>59</v>
      </c>
      <c r="G359" s="17" t="s">
        <v>237</v>
      </c>
      <c r="H359" s="17" t="s">
        <v>221</v>
      </c>
      <c r="I359" s="19">
        <v>4500</v>
      </c>
      <c r="J359" s="20">
        <v>11.8</v>
      </c>
    </row>
    <row r="360" spans="1:10" ht="34.5" thickBot="1">
      <c r="A360" s="21" t="s">
        <v>222</v>
      </c>
      <c r="B360" s="22" t="s">
        <v>38</v>
      </c>
      <c r="C360" s="23" t="s">
        <v>223</v>
      </c>
      <c r="D360" s="23" t="s">
        <v>224</v>
      </c>
      <c r="E360" s="22" t="s">
        <v>34</v>
      </c>
      <c r="F360" s="22" t="s">
        <v>59</v>
      </c>
      <c r="G360" s="22" t="s">
        <v>52</v>
      </c>
      <c r="H360" s="22" t="s">
        <v>225</v>
      </c>
      <c r="I360" s="24">
        <v>7000</v>
      </c>
      <c r="J360" s="25">
        <v>9</v>
      </c>
    </row>
    <row r="361" spans="8:10" ht="12.75">
      <c r="H361" s="8" t="s">
        <v>88</v>
      </c>
      <c r="I361" s="9">
        <f>MIN(I352:I360)</f>
        <v>2000</v>
      </c>
      <c r="J361" s="10">
        <f>MIN(J352:J360)</f>
        <v>7.6</v>
      </c>
    </row>
    <row r="362" spans="8:10" ht="12.75">
      <c r="H362" s="11" t="s">
        <v>89</v>
      </c>
      <c r="I362" s="9">
        <f>MAX(I352:I360)</f>
        <v>16000</v>
      </c>
      <c r="J362" s="10">
        <f>MAX(J352:J360)</f>
        <v>12.4</v>
      </c>
    </row>
    <row r="363" spans="8:10" ht="12.75">
      <c r="H363" s="11" t="s">
        <v>90</v>
      </c>
      <c r="I363" s="9">
        <f>AVERAGE(I352:I360)</f>
        <v>8055.555555555556</v>
      </c>
      <c r="J363" s="10">
        <f>AVERAGE(J352:J360)</f>
        <v>10.011111111111111</v>
      </c>
    </row>
    <row r="399" ht="20.25">
      <c r="A399" s="5" t="s">
        <v>258</v>
      </c>
    </row>
    <row r="400" ht="13.5" thickBot="1"/>
    <row r="401" spans="1:10" ht="33.75">
      <c r="A401" s="12" t="s">
        <v>84</v>
      </c>
      <c r="B401" s="13"/>
      <c r="C401" s="13" t="s">
        <v>85</v>
      </c>
      <c r="D401" s="13" t="s">
        <v>26</v>
      </c>
      <c r="E401" s="13" t="s">
        <v>27</v>
      </c>
      <c r="F401" s="13" t="s">
        <v>86</v>
      </c>
      <c r="G401" s="13" t="s">
        <v>28</v>
      </c>
      <c r="H401" s="13" t="s">
        <v>29</v>
      </c>
      <c r="I401" s="14" t="s">
        <v>87</v>
      </c>
      <c r="J401" s="15" t="s">
        <v>107</v>
      </c>
    </row>
    <row r="402" spans="1:10" ht="33.75">
      <c r="A402" s="16" t="s">
        <v>238</v>
      </c>
      <c r="B402" s="17" t="s">
        <v>31</v>
      </c>
      <c r="C402" s="18" t="s">
        <v>239</v>
      </c>
      <c r="D402" s="18" t="s">
        <v>240</v>
      </c>
      <c r="E402" s="17" t="s">
        <v>34</v>
      </c>
      <c r="F402" s="17" t="s">
        <v>43</v>
      </c>
      <c r="G402" s="17" t="s">
        <v>52</v>
      </c>
      <c r="H402" s="17" t="s">
        <v>190</v>
      </c>
      <c r="I402" s="19">
        <v>4000</v>
      </c>
      <c r="J402" s="20">
        <v>11.5</v>
      </c>
    </row>
    <row r="403" spans="1:10" ht="33.75">
      <c r="A403" s="16" t="s">
        <v>238</v>
      </c>
      <c r="B403" s="17" t="s">
        <v>39</v>
      </c>
      <c r="C403" s="18" t="s">
        <v>239</v>
      </c>
      <c r="D403" s="18" t="s">
        <v>240</v>
      </c>
      <c r="E403" s="17" t="s">
        <v>191</v>
      </c>
      <c r="F403" s="17" t="s">
        <v>43</v>
      </c>
      <c r="G403" s="17" t="s">
        <v>52</v>
      </c>
      <c r="H403" s="17" t="s">
        <v>190</v>
      </c>
      <c r="I403" s="19">
        <v>4000</v>
      </c>
      <c r="J403" s="20">
        <v>12.6</v>
      </c>
    </row>
    <row r="404" spans="1:10" ht="33.75">
      <c r="A404" s="16" t="s">
        <v>238</v>
      </c>
      <c r="B404" s="17" t="s">
        <v>97</v>
      </c>
      <c r="C404" s="18" t="s">
        <v>239</v>
      </c>
      <c r="D404" s="18" t="s">
        <v>240</v>
      </c>
      <c r="E404" s="17" t="s">
        <v>192</v>
      </c>
      <c r="F404" s="17" t="s">
        <v>43</v>
      </c>
      <c r="G404" s="17" t="s">
        <v>52</v>
      </c>
      <c r="H404" s="17" t="s">
        <v>190</v>
      </c>
      <c r="I404" s="19">
        <v>4000</v>
      </c>
      <c r="J404" s="20">
        <v>12.3</v>
      </c>
    </row>
    <row r="405" spans="1:10" ht="33.75">
      <c r="A405" s="16" t="s">
        <v>238</v>
      </c>
      <c r="B405" s="17" t="s">
        <v>100</v>
      </c>
      <c r="C405" s="18" t="s">
        <v>239</v>
      </c>
      <c r="D405" s="18" t="s">
        <v>240</v>
      </c>
      <c r="E405" s="17" t="s">
        <v>193</v>
      </c>
      <c r="F405" s="17" t="s">
        <v>43</v>
      </c>
      <c r="G405" s="17" t="s">
        <v>52</v>
      </c>
      <c r="H405" s="17" t="s">
        <v>190</v>
      </c>
      <c r="I405" s="19">
        <v>4000</v>
      </c>
      <c r="J405" s="20">
        <v>12.9</v>
      </c>
    </row>
    <row r="406" spans="1:10" ht="33.75">
      <c r="A406" s="16" t="s">
        <v>241</v>
      </c>
      <c r="B406" s="17" t="s">
        <v>31</v>
      </c>
      <c r="C406" s="18" t="s">
        <v>242</v>
      </c>
      <c r="D406" s="18" t="s">
        <v>243</v>
      </c>
      <c r="E406" s="17" t="s">
        <v>191</v>
      </c>
      <c r="F406" s="17" t="s">
        <v>149</v>
      </c>
      <c r="G406" s="17" t="s">
        <v>52</v>
      </c>
      <c r="H406" s="17" t="s">
        <v>190</v>
      </c>
      <c r="I406" s="19">
        <v>8000</v>
      </c>
      <c r="J406" s="20">
        <v>10.7</v>
      </c>
    </row>
    <row r="407" spans="1:10" ht="33.75">
      <c r="A407" s="16" t="s">
        <v>241</v>
      </c>
      <c r="B407" s="17" t="s">
        <v>38</v>
      </c>
      <c r="C407" s="18" t="s">
        <v>242</v>
      </c>
      <c r="D407" s="18" t="s">
        <v>243</v>
      </c>
      <c r="E407" s="17" t="s">
        <v>192</v>
      </c>
      <c r="F407" s="17" t="s">
        <v>149</v>
      </c>
      <c r="G407" s="17" t="s">
        <v>52</v>
      </c>
      <c r="H407" s="17" t="s">
        <v>190</v>
      </c>
      <c r="I407" s="19">
        <v>8000</v>
      </c>
      <c r="J407" s="20">
        <v>11.1</v>
      </c>
    </row>
    <row r="408" spans="1:10" ht="33.75">
      <c r="A408" s="16" t="s">
        <v>241</v>
      </c>
      <c r="B408" s="17" t="s">
        <v>39</v>
      </c>
      <c r="C408" s="18" t="s">
        <v>242</v>
      </c>
      <c r="D408" s="18" t="s">
        <v>243</v>
      </c>
      <c r="E408" s="17" t="s">
        <v>193</v>
      </c>
      <c r="F408" s="17" t="s">
        <v>149</v>
      </c>
      <c r="G408" s="17" t="s">
        <v>52</v>
      </c>
      <c r="H408" s="17" t="s">
        <v>190</v>
      </c>
      <c r="I408" s="19">
        <v>8000</v>
      </c>
      <c r="J408" s="20">
        <v>11.5</v>
      </c>
    </row>
    <row r="409" spans="1:10" ht="33.75">
      <c r="A409" s="16" t="s">
        <v>241</v>
      </c>
      <c r="B409" s="17" t="s">
        <v>97</v>
      </c>
      <c r="C409" s="18" t="s">
        <v>242</v>
      </c>
      <c r="D409" s="18" t="s">
        <v>243</v>
      </c>
      <c r="E409" s="17" t="s">
        <v>34</v>
      </c>
      <c r="F409" s="17" t="s">
        <v>149</v>
      </c>
      <c r="G409" s="17" t="s">
        <v>52</v>
      </c>
      <c r="H409" s="17" t="s">
        <v>190</v>
      </c>
      <c r="I409" s="19">
        <v>8000</v>
      </c>
      <c r="J409" s="20">
        <v>11</v>
      </c>
    </row>
    <row r="410" spans="1:10" ht="22.5">
      <c r="A410" s="16" t="s">
        <v>244</v>
      </c>
      <c r="B410" s="17" t="s">
        <v>38</v>
      </c>
      <c r="C410" s="18" t="s">
        <v>245</v>
      </c>
      <c r="D410" s="18" t="s">
        <v>58</v>
      </c>
      <c r="E410" s="17" t="s">
        <v>34</v>
      </c>
      <c r="F410" s="17" t="s">
        <v>43</v>
      </c>
      <c r="G410" s="17" t="s">
        <v>52</v>
      </c>
      <c r="H410" s="17" t="s">
        <v>111</v>
      </c>
      <c r="I410" s="19">
        <v>500</v>
      </c>
      <c r="J410" s="20">
        <v>15</v>
      </c>
    </row>
    <row r="411" spans="1:10" ht="22.5">
      <c r="A411" s="16" t="s">
        <v>246</v>
      </c>
      <c r="B411" s="17" t="s">
        <v>31</v>
      </c>
      <c r="C411" s="18" t="s">
        <v>247</v>
      </c>
      <c r="D411" s="18" t="s">
        <v>196</v>
      </c>
      <c r="E411" s="17" t="s">
        <v>248</v>
      </c>
      <c r="F411" s="17" t="s">
        <v>43</v>
      </c>
      <c r="G411" s="17" t="s">
        <v>52</v>
      </c>
      <c r="H411" s="17" t="s">
        <v>201</v>
      </c>
      <c r="I411" s="19">
        <v>2000</v>
      </c>
      <c r="J411" s="20">
        <v>14.3</v>
      </c>
    </row>
    <row r="412" spans="1:10" ht="22.5">
      <c r="A412" s="16" t="s">
        <v>246</v>
      </c>
      <c r="B412" s="17" t="s">
        <v>38</v>
      </c>
      <c r="C412" s="18" t="s">
        <v>247</v>
      </c>
      <c r="D412" s="18" t="s">
        <v>196</v>
      </c>
      <c r="E412" s="17" t="s">
        <v>249</v>
      </c>
      <c r="F412" s="17" t="s">
        <v>43</v>
      </c>
      <c r="G412" s="17" t="s">
        <v>52</v>
      </c>
      <c r="H412" s="17" t="s">
        <v>201</v>
      </c>
      <c r="I412" s="19">
        <v>2000</v>
      </c>
      <c r="J412" s="20">
        <v>12.9</v>
      </c>
    </row>
    <row r="413" spans="1:10" ht="22.5">
      <c r="A413" s="16" t="s">
        <v>250</v>
      </c>
      <c r="B413" s="17" t="s">
        <v>31</v>
      </c>
      <c r="C413" s="18" t="s">
        <v>251</v>
      </c>
      <c r="D413" s="18" t="s">
        <v>121</v>
      </c>
      <c r="E413" s="17" t="s">
        <v>252</v>
      </c>
      <c r="F413" s="17" t="s">
        <v>149</v>
      </c>
      <c r="G413" s="17" t="s">
        <v>52</v>
      </c>
      <c r="H413" s="17" t="s">
        <v>253</v>
      </c>
      <c r="I413" s="19">
        <v>500</v>
      </c>
      <c r="J413" s="20">
        <v>21.3</v>
      </c>
    </row>
    <row r="414" spans="1:10" ht="22.5">
      <c r="A414" s="16" t="s">
        <v>250</v>
      </c>
      <c r="B414" s="17" t="s">
        <v>38</v>
      </c>
      <c r="C414" s="18" t="s">
        <v>251</v>
      </c>
      <c r="D414" s="18" t="s">
        <v>121</v>
      </c>
      <c r="E414" s="17" t="s">
        <v>252</v>
      </c>
      <c r="F414" s="17" t="s">
        <v>149</v>
      </c>
      <c r="G414" s="17" t="s">
        <v>52</v>
      </c>
      <c r="H414" s="17" t="s">
        <v>253</v>
      </c>
      <c r="I414" s="19">
        <v>1000</v>
      </c>
      <c r="J414" s="20">
        <v>18</v>
      </c>
    </row>
    <row r="415" spans="1:10" ht="22.5">
      <c r="A415" s="16" t="s">
        <v>250</v>
      </c>
      <c r="B415" s="17" t="s">
        <v>39</v>
      </c>
      <c r="C415" s="18" t="s">
        <v>251</v>
      </c>
      <c r="D415" s="18" t="s">
        <v>121</v>
      </c>
      <c r="E415" s="17" t="s">
        <v>252</v>
      </c>
      <c r="F415" s="17" t="s">
        <v>149</v>
      </c>
      <c r="G415" s="17" t="s">
        <v>52</v>
      </c>
      <c r="H415" s="17" t="s">
        <v>253</v>
      </c>
      <c r="I415" s="19">
        <v>2000</v>
      </c>
      <c r="J415" s="20">
        <v>17.6</v>
      </c>
    </row>
    <row r="416" spans="1:10" ht="22.5">
      <c r="A416" s="16" t="s">
        <v>250</v>
      </c>
      <c r="B416" s="17" t="s">
        <v>97</v>
      </c>
      <c r="C416" s="18" t="s">
        <v>251</v>
      </c>
      <c r="D416" s="18" t="s">
        <v>121</v>
      </c>
      <c r="E416" s="17" t="s">
        <v>252</v>
      </c>
      <c r="F416" s="17" t="s">
        <v>149</v>
      </c>
      <c r="G416" s="17" t="s">
        <v>52</v>
      </c>
      <c r="H416" s="17" t="s">
        <v>253</v>
      </c>
      <c r="I416" s="19">
        <v>3000</v>
      </c>
      <c r="J416" s="20">
        <v>14.2</v>
      </c>
    </row>
    <row r="417" spans="1:10" ht="22.5">
      <c r="A417" s="16" t="s">
        <v>250</v>
      </c>
      <c r="B417" s="17" t="s">
        <v>100</v>
      </c>
      <c r="C417" s="18" t="s">
        <v>251</v>
      </c>
      <c r="D417" s="18" t="s">
        <v>121</v>
      </c>
      <c r="E417" s="17" t="s">
        <v>252</v>
      </c>
      <c r="F417" s="17" t="s">
        <v>149</v>
      </c>
      <c r="G417" s="17" t="s">
        <v>52</v>
      </c>
      <c r="H417" s="17" t="s">
        <v>253</v>
      </c>
      <c r="I417" s="19">
        <v>5000</v>
      </c>
      <c r="J417" s="20">
        <v>12.5</v>
      </c>
    </row>
    <row r="418" spans="1:10" ht="22.5">
      <c r="A418" s="16" t="s">
        <v>250</v>
      </c>
      <c r="B418" s="17" t="s">
        <v>101</v>
      </c>
      <c r="C418" s="18" t="s">
        <v>251</v>
      </c>
      <c r="D418" s="18" t="s">
        <v>121</v>
      </c>
      <c r="E418" s="17" t="s">
        <v>252</v>
      </c>
      <c r="F418" s="17" t="s">
        <v>149</v>
      </c>
      <c r="G418" s="17" t="s">
        <v>52</v>
      </c>
      <c r="H418" s="17" t="s">
        <v>253</v>
      </c>
      <c r="I418" s="19">
        <v>7000</v>
      </c>
      <c r="J418" s="20">
        <v>11</v>
      </c>
    </row>
    <row r="419" spans="1:10" ht="22.5">
      <c r="A419" s="16" t="s">
        <v>254</v>
      </c>
      <c r="B419" s="17" t="s">
        <v>38</v>
      </c>
      <c r="C419" s="18" t="s">
        <v>255</v>
      </c>
      <c r="D419" s="18" t="s">
        <v>256</v>
      </c>
      <c r="E419" s="17" t="s">
        <v>34</v>
      </c>
      <c r="F419" s="17" t="s">
        <v>149</v>
      </c>
      <c r="G419" s="17" t="s">
        <v>52</v>
      </c>
      <c r="H419" s="17" t="s">
        <v>257</v>
      </c>
      <c r="I419" s="19">
        <v>1000</v>
      </c>
      <c r="J419" s="20">
        <v>19.6</v>
      </c>
    </row>
    <row r="420" spans="1:10" ht="23.25" thickBot="1">
      <c r="A420" s="21" t="s">
        <v>254</v>
      </c>
      <c r="B420" s="22" t="s">
        <v>39</v>
      </c>
      <c r="C420" s="23" t="s">
        <v>255</v>
      </c>
      <c r="D420" s="23" t="s">
        <v>256</v>
      </c>
      <c r="E420" s="22" t="s">
        <v>34</v>
      </c>
      <c r="F420" s="22" t="s">
        <v>149</v>
      </c>
      <c r="G420" s="22" t="s">
        <v>52</v>
      </c>
      <c r="H420" s="22" t="s">
        <v>257</v>
      </c>
      <c r="I420" s="24">
        <v>2000</v>
      </c>
      <c r="J420" s="25">
        <v>18.1</v>
      </c>
    </row>
    <row r="421" spans="8:10" ht="12.75">
      <c r="H421" s="8" t="s">
        <v>88</v>
      </c>
      <c r="I421" s="9">
        <f>MIN(I402:I420)</f>
        <v>500</v>
      </c>
      <c r="J421" s="10">
        <f>MIN(J402:J420)</f>
        <v>10.7</v>
      </c>
    </row>
    <row r="422" spans="8:10" ht="12.75">
      <c r="H422" s="11" t="s">
        <v>89</v>
      </c>
      <c r="I422" s="9">
        <f>MAX(I402:I420)</f>
        <v>8000</v>
      </c>
      <c r="J422" s="10">
        <f>MAX(J402:J420)</f>
        <v>21.3</v>
      </c>
    </row>
    <row r="423" spans="8:10" ht="12.75">
      <c r="H423" s="11" t="s">
        <v>90</v>
      </c>
      <c r="I423" s="9">
        <f>AVERAGE(I402:I420)</f>
        <v>3894.7368421052633</v>
      </c>
      <c r="J423" s="10">
        <f>AVERAGE(J402:J420)</f>
        <v>14.110526315789471</v>
      </c>
    </row>
    <row r="459" ht="20.25">
      <c r="A459" s="5" t="s">
        <v>259</v>
      </c>
    </row>
    <row r="460" ht="13.5" thickBot="1"/>
    <row r="461" spans="1:10" ht="33.75">
      <c r="A461" s="12" t="s">
        <v>84</v>
      </c>
      <c r="B461" s="13"/>
      <c r="C461" s="13" t="s">
        <v>85</v>
      </c>
      <c r="D461" s="13" t="s">
        <v>26</v>
      </c>
      <c r="E461" s="13" t="s">
        <v>27</v>
      </c>
      <c r="F461" s="13" t="s">
        <v>86</v>
      </c>
      <c r="G461" s="13" t="s">
        <v>28</v>
      </c>
      <c r="H461" s="13" t="s">
        <v>29</v>
      </c>
      <c r="I461" s="14" t="s">
        <v>87</v>
      </c>
      <c r="J461" s="15" t="s">
        <v>107</v>
      </c>
    </row>
    <row r="462" spans="1:10" ht="33.75">
      <c r="A462" s="16" t="s">
        <v>238</v>
      </c>
      <c r="B462" s="17" t="s">
        <v>38</v>
      </c>
      <c r="C462" s="18" t="s">
        <v>239</v>
      </c>
      <c r="D462" s="18" t="s">
        <v>240</v>
      </c>
      <c r="E462" s="17" t="s">
        <v>34</v>
      </c>
      <c r="F462" s="17" t="s">
        <v>59</v>
      </c>
      <c r="G462" s="17" t="s">
        <v>52</v>
      </c>
      <c r="H462" s="17" t="s">
        <v>190</v>
      </c>
      <c r="I462" s="19">
        <v>4000</v>
      </c>
      <c r="J462" s="20">
        <v>10.2</v>
      </c>
    </row>
    <row r="463" spans="1:10" ht="33.75">
      <c r="A463" s="16" t="s">
        <v>241</v>
      </c>
      <c r="B463" s="17" t="s">
        <v>100</v>
      </c>
      <c r="C463" s="18" t="s">
        <v>242</v>
      </c>
      <c r="D463" s="18" t="s">
        <v>243</v>
      </c>
      <c r="E463" s="17" t="s">
        <v>34</v>
      </c>
      <c r="F463" s="17" t="s">
        <v>59</v>
      </c>
      <c r="G463" s="17" t="s">
        <v>52</v>
      </c>
      <c r="H463" s="17" t="s">
        <v>190</v>
      </c>
      <c r="I463" s="19">
        <v>8000</v>
      </c>
      <c r="J463" s="20">
        <v>10</v>
      </c>
    </row>
    <row r="464" spans="1:10" ht="22.5">
      <c r="A464" s="16" t="s">
        <v>244</v>
      </c>
      <c r="B464" s="17" t="s">
        <v>31</v>
      </c>
      <c r="C464" s="18" t="s">
        <v>245</v>
      </c>
      <c r="D464" s="18" t="s">
        <v>58</v>
      </c>
      <c r="E464" s="17" t="s">
        <v>34</v>
      </c>
      <c r="F464" s="17" t="s">
        <v>59</v>
      </c>
      <c r="G464" s="17" t="s">
        <v>52</v>
      </c>
      <c r="H464" s="17" t="s">
        <v>111</v>
      </c>
      <c r="I464" s="19">
        <v>500</v>
      </c>
      <c r="J464" s="20">
        <v>12.1</v>
      </c>
    </row>
    <row r="465" spans="1:10" ht="33.75">
      <c r="A465" s="16" t="s">
        <v>260</v>
      </c>
      <c r="B465" s="17"/>
      <c r="C465" s="18" t="s">
        <v>261</v>
      </c>
      <c r="D465" s="18" t="s">
        <v>58</v>
      </c>
      <c r="E465" s="17" t="s">
        <v>34</v>
      </c>
      <c r="F465" s="17" t="s">
        <v>59</v>
      </c>
      <c r="G465" s="17" t="s">
        <v>262</v>
      </c>
      <c r="H465" s="17" t="s">
        <v>263</v>
      </c>
      <c r="I465" s="19">
        <v>800</v>
      </c>
      <c r="J465" s="20">
        <v>12.5</v>
      </c>
    </row>
    <row r="466" spans="1:10" ht="22.5">
      <c r="A466" s="16" t="s">
        <v>264</v>
      </c>
      <c r="B466" s="17" t="s">
        <v>31</v>
      </c>
      <c r="C466" s="18" t="s">
        <v>251</v>
      </c>
      <c r="D466" s="18" t="s">
        <v>121</v>
      </c>
      <c r="E466" s="17" t="s">
        <v>34</v>
      </c>
      <c r="F466" s="17" t="s">
        <v>35</v>
      </c>
      <c r="G466" s="17" t="s">
        <v>52</v>
      </c>
      <c r="H466" s="17" t="s">
        <v>265</v>
      </c>
      <c r="I466" s="19">
        <v>1000</v>
      </c>
      <c r="J466" s="36">
        <v>13.4</v>
      </c>
    </row>
    <row r="467" spans="1:10" ht="22.5">
      <c r="A467" s="16" t="s">
        <v>264</v>
      </c>
      <c r="B467" s="17" t="s">
        <v>38</v>
      </c>
      <c r="C467" s="18" t="s">
        <v>251</v>
      </c>
      <c r="D467" s="18" t="s">
        <v>121</v>
      </c>
      <c r="E467" s="17" t="s">
        <v>34</v>
      </c>
      <c r="F467" s="17" t="s">
        <v>35</v>
      </c>
      <c r="G467" s="17" t="s">
        <v>52</v>
      </c>
      <c r="H467" s="17" t="s">
        <v>265</v>
      </c>
      <c r="I467" s="19">
        <v>2000</v>
      </c>
      <c r="J467" s="36">
        <v>12.9</v>
      </c>
    </row>
    <row r="468" spans="1:10" ht="22.5">
      <c r="A468" s="16" t="s">
        <v>264</v>
      </c>
      <c r="B468" s="17" t="s">
        <v>39</v>
      </c>
      <c r="C468" s="18" t="s">
        <v>251</v>
      </c>
      <c r="D468" s="18" t="s">
        <v>121</v>
      </c>
      <c r="E468" s="17" t="s">
        <v>34</v>
      </c>
      <c r="F468" s="17" t="s">
        <v>35</v>
      </c>
      <c r="G468" s="17" t="s">
        <v>52</v>
      </c>
      <c r="H468" s="17" t="s">
        <v>265</v>
      </c>
      <c r="I468" s="19">
        <v>3000</v>
      </c>
      <c r="J468" s="36">
        <v>11</v>
      </c>
    </row>
    <row r="469" spans="1:10" ht="22.5">
      <c r="A469" s="16" t="s">
        <v>264</v>
      </c>
      <c r="B469" s="17" t="s">
        <v>97</v>
      </c>
      <c r="C469" s="18" t="s">
        <v>251</v>
      </c>
      <c r="D469" s="18" t="s">
        <v>121</v>
      </c>
      <c r="E469" s="17" t="s">
        <v>34</v>
      </c>
      <c r="F469" s="17" t="s">
        <v>35</v>
      </c>
      <c r="G469" s="17" t="s">
        <v>52</v>
      </c>
      <c r="H469" s="17" t="s">
        <v>265</v>
      </c>
      <c r="I469" s="19">
        <v>5000</v>
      </c>
      <c r="J469" s="36">
        <v>9.3</v>
      </c>
    </row>
    <row r="470" spans="1:10" ht="22.5">
      <c r="A470" s="16" t="s">
        <v>266</v>
      </c>
      <c r="B470" s="17" t="s">
        <v>31</v>
      </c>
      <c r="C470" s="18" t="s">
        <v>255</v>
      </c>
      <c r="D470" s="18" t="s">
        <v>121</v>
      </c>
      <c r="E470" s="17" t="s">
        <v>267</v>
      </c>
      <c r="F470" s="17" t="s">
        <v>59</v>
      </c>
      <c r="G470" s="17" t="s">
        <v>268</v>
      </c>
      <c r="H470" s="17" t="s">
        <v>66</v>
      </c>
      <c r="I470" s="19">
        <v>500</v>
      </c>
      <c r="J470" s="36">
        <v>13.8</v>
      </c>
    </row>
    <row r="471" spans="1:10" ht="22.5">
      <c r="A471" s="16" t="s">
        <v>266</v>
      </c>
      <c r="B471" s="17" t="s">
        <v>38</v>
      </c>
      <c r="C471" s="18" t="s">
        <v>255</v>
      </c>
      <c r="D471" s="18" t="s">
        <v>121</v>
      </c>
      <c r="E471" s="17" t="s">
        <v>267</v>
      </c>
      <c r="F471" s="17" t="s">
        <v>59</v>
      </c>
      <c r="G471" s="17" t="s">
        <v>268</v>
      </c>
      <c r="H471" s="17" t="s">
        <v>66</v>
      </c>
      <c r="I471" s="19">
        <v>1000</v>
      </c>
      <c r="J471" s="36">
        <v>11.4</v>
      </c>
    </row>
    <row r="472" spans="1:10" ht="23.25" thickBot="1">
      <c r="A472" s="21" t="s">
        <v>266</v>
      </c>
      <c r="B472" s="22" t="s">
        <v>39</v>
      </c>
      <c r="C472" s="23" t="s">
        <v>255</v>
      </c>
      <c r="D472" s="23" t="s">
        <v>121</v>
      </c>
      <c r="E472" s="22" t="s">
        <v>267</v>
      </c>
      <c r="F472" s="22" t="s">
        <v>59</v>
      </c>
      <c r="G472" s="22" t="s">
        <v>268</v>
      </c>
      <c r="H472" s="22" t="s">
        <v>66</v>
      </c>
      <c r="I472" s="24">
        <v>2000</v>
      </c>
      <c r="J472" s="25">
        <v>10.3</v>
      </c>
    </row>
    <row r="473" spans="8:10" ht="12.75">
      <c r="H473" s="8" t="s">
        <v>88</v>
      </c>
      <c r="I473" s="9">
        <f>MIN(I462:I472)</f>
        <v>500</v>
      </c>
      <c r="J473" s="10">
        <f>MIN(J462:J472)</f>
        <v>9.3</v>
      </c>
    </row>
    <row r="474" spans="8:10" ht="12.75">
      <c r="H474" s="11" t="s">
        <v>89</v>
      </c>
      <c r="I474" s="9">
        <f>MAX(I462:I472)</f>
        <v>8000</v>
      </c>
      <c r="J474" s="10">
        <f>MAX(J462:J472)</f>
        <v>13.8</v>
      </c>
    </row>
    <row r="475" spans="8:10" ht="12.75">
      <c r="H475" s="11" t="s">
        <v>90</v>
      </c>
      <c r="I475" s="9">
        <f>AVERAGE(I462:I472)</f>
        <v>2527.2727272727275</v>
      </c>
      <c r="J475" s="10">
        <f>AVERAGE(J462:J472)</f>
        <v>11.536363636363635</v>
      </c>
    </row>
    <row r="511" ht="20.25">
      <c r="A511" s="5" t="s">
        <v>269</v>
      </c>
    </row>
    <row r="512" ht="13.5" thickBot="1"/>
    <row r="513" spans="1:10" ht="33.75">
      <c r="A513" s="12" t="s">
        <v>84</v>
      </c>
      <c r="B513" s="13"/>
      <c r="C513" s="13" t="s">
        <v>85</v>
      </c>
      <c r="D513" s="13" t="s">
        <v>26</v>
      </c>
      <c r="E513" s="13" t="s">
        <v>27</v>
      </c>
      <c r="F513" s="13" t="s">
        <v>86</v>
      </c>
      <c r="G513" s="13" t="s">
        <v>28</v>
      </c>
      <c r="H513" s="13" t="s">
        <v>29</v>
      </c>
      <c r="I513" s="14" t="s">
        <v>87</v>
      </c>
      <c r="J513" s="15" t="s">
        <v>107</v>
      </c>
    </row>
    <row r="514" spans="1:10" ht="22.5">
      <c r="A514" s="16" t="s">
        <v>270</v>
      </c>
      <c r="B514" s="17" t="s">
        <v>31</v>
      </c>
      <c r="C514" s="18" t="s">
        <v>271</v>
      </c>
      <c r="D514" s="18" t="s">
        <v>272</v>
      </c>
      <c r="E514" s="17" t="s">
        <v>273</v>
      </c>
      <c r="F514" s="17" t="s">
        <v>274</v>
      </c>
      <c r="G514" s="17" t="s">
        <v>60</v>
      </c>
      <c r="H514" s="17" t="s">
        <v>35</v>
      </c>
      <c r="I514" s="19">
        <v>200</v>
      </c>
      <c r="J514" s="20">
        <v>17.9</v>
      </c>
    </row>
    <row r="515" spans="1:10" ht="22.5">
      <c r="A515" s="16" t="s">
        <v>270</v>
      </c>
      <c r="B515" s="17" t="s">
        <v>38</v>
      </c>
      <c r="C515" s="18" t="s">
        <v>271</v>
      </c>
      <c r="D515" s="18" t="s">
        <v>272</v>
      </c>
      <c r="E515" s="17" t="s">
        <v>273</v>
      </c>
      <c r="F515" s="17" t="s">
        <v>274</v>
      </c>
      <c r="G515" s="17" t="s">
        <v>60</v>
      </c>
      <c r="H515" s="17" t="s">
        <v>35</v>
      </c>
      <c r="I515" s="19">
        <v>300</v>
      </c>
      <c r="J515" s="20">
        <v>17.4</v>
      </c>
    </row>
    <row r="516" spans="1:10" ht="22.5">
      <c r="A516" s="16" t="s">
        <v>275</v>
      </c>
      <c r="B516" s="17" t="s">
        <v>31</v>
      </c>
      <c r="C516" s="18" t="s">
        <v>251</v>
      </c>
      <c r="D516" s="18" t="s">
        <v>276</v>
      </c>
      <c r="E516" s="17" t="s">
        <v>35</v>
      </c>
      <c r="F516" s="17" t="s">
        <v>35</v>
      </c>
      <c r="G516" s="17" t="s">
        <v>52</v>
      </c>
      <c r="H516" s="17" t="s">
        <v>277</v>
      </c>
      <c r="I516" s="19">
        <v>600</v>
      </c>
      <c r="J516" s="20">
        <v>15.4</v>
      </c>
    </row>
    <row r="517" spans="1:10" ht="22.5">
      <c r="A517" s="16" t="s">
        <v>275</v>
      </c>
      <c r="B517" s="17" t="s">
        <v>38</v>
      </c>
      <c r="C517" s="18" t="s">
        <v>251</v>
      </c>
      <c r="D517" s="18" t="s">
        <v>276</v>
      </c>
      <c r="E517" s="17" t="s">
        <v>35</v>
      </c>
      <c r="F517" s="17" t="s">
        <v>35</v>
      </c>
      <c r="G517" s="17" t="s">
        <v>52</v>
      </c>
      <c r="H517" s="17" t="s">
        <v>277</v>
      </c>
      <c r="I517" s="19">
        <v>1000</v>
      </c>
      <c r="J517" s="20">
        <v>12</v>
      </c>
    </row>
    <row r="518" spans="1:10" ht="22.5">
      <c r="A518" s="16" t="s">
        <v>275</v>
      </c>
      <c r="B518" s="17" t="s">
        <v>39</v>
      </c>
      <c r="C518" s="18" t="s">
        <v>251</v>
      </c>
      <c r="D518" s="18" t="s">
        <v>276</v>
      </c>
      <c r="E518" s="17" t="s">
        <v>35</v>
      </c>
      <c r="F518" s="17" t="s">
        <v>35</v>
      </c>
      <c r="G518" s="17" t="s">
        <v>52</v>
      </c>
      <c r="H518" s="17" t="s">
        <v>277</v>
      </c>
      <c r="I518" s="19">
        <v>2000</v>
      </c>
      <c r="J518" s="20">
        <v>8.9</v>
      </c>
    </row>
    <row r="519" spans="1:10" ht="22.5">
      <c r="A519" s="16" t="s">
        <v>275</v>
      </c>
      <c r="B519" s="17" t="s">
        <v>97</v>
      </c>
      <c r="C519" s="18" t="s">
        <v>251</v>
      </c>
      <c r="D519" s="18" t="s">
        <v>276</v>
      </c>
      <c r="E519" s="17" t="s">
        <v>35</v>
      </c>
      <c r="F519" s="17" t="s">
        <v>35</v>
      </c>
      <c r="G519" s="17" t="s">
        <v>52</v>
      </c>
      <c r="H519" s="17" t="s">
        <v>277</v>
      </c>
      <c r="I519" s="19">
        <v>3000</v>
      </c>
      <c r="J519" s="20">
        <v>7.9</v>
      </c>
    </row>
    <row r="520" spans="1:10" ht="23.25" thickBot="1">
      <c r="A520" s="21" t="s">
        <v>275</v>
      </c>
      <c r="B520" s="22" t="s">
        <v>100</v>
      </c>
      <c r="C520" s="23" t="s">
        <v>251</v>
      </c>
      <c r="D520" s="23" t="s">
        <v>276</v>
      </c>
      <c r="E520" s="22" t="s">
        <v>35</v>
      </c>
      <c r="F520" s="22" t="s">
        <v>35</v>
      </c>
      <c r="G520" s="22" t="s">
        <v>52</v>
      </c>
      <c r="H520" s="22" t="s">
        <v>277</v>
      </c>
      <c r="I520" s="24">
        <v>5000</v>
      </c>
      <c r="J520" s="25">
        <v>6.1</v>
      </c>
    </row>
    <row r="521" spans="8:10" ht="12.75">
      <c r="H521" s="8" t="s">
        <v>88</v>
      </c>
      <c r="I521" s="9">
        <f>MIN(I514:I520)</f>
        <v>200</v>
      </c>
      <c r="J521" s="10">
        <f>MIN(J514:J520)</f>
        <v>6.1</v>
      </c>
    </row>
    <row r="522" spans="8:10" ht="12.75">
      <c r="H522" s="11" t="s">
        <v>89</v>
      </c>
      <c r="I522" s="9">
        <f>MAX(I514:I520)</f>
        <v>5000</v>
      </c>
      <c r="J522" s="10">
        <f>MAX(J514:J520)</f>
        <v>17.9</v>
      </c>
    </row>
    <row r="523" spans="8:10" ht="12.75">
      <c r="H523" s="11" t="s">
        <v>90</v>
      </c>
      <c r="I523" s="9">
        <f>AVERAGE(I514:I520)</f>
        <v>1728.5714285714287</v>
      </c>
      <c r="J523" s="10">
        <f>AVERAGE(J514:J520)</f>
        <v>12.228571428571428</v>
      </c>
    </row>
    <row r="559" ht="20.25">
      <c r="A559" s="5" t="s">
        <v>278</v>
      </c>
    </row>
    <row r="560" ht="13.5" thickBot="1"/>
    <row r="561" spans="1:9" ht="45">
      <c r="A561" s="12" t="s">
        <v>84</v>
      </c>
      <c r="B561" s="13"/>
      <c r="C561" s="13" t="s">
        <v>85</v>
      </c>
      <c r="D561" s="13" t="s">
        <v>27</v>
      </c>
      <c r="E561" s="13" t="s">
        <v>86</v>
      </c>
      <c r="F561" s="13" t="s">
        <v>28</v>
      </c>
      <c r="G561" s="13" t="s">
        <v>29</v>
      </c>
      <c r="H561" s="14" t="s">
        <v>87</v>
      </c>
      <c r="I561" s="15" t="s">
        <v>107</v>
      </c>
    </row>
    <row r="562" spans="1:9" ht="45">
      <c r="A562" s="26" t="s">
        <v>279</v>
      </c>
      <c r="B562" s="28" t="s">
        <v>31</v>
      </c>
      <c r="C562" s="29" t="s">
        <v>280</v>
      </c>
      <c r="D562" s="28" t="s">
        <v>281</v>
      </c>
      <c r="E562" s="28" t="s">
        <v>282</v>
      </c>
      <c r="F562" s="28" t="s">
        <v>283</v>
      </c>
      <c r="G562" s="28" t="s">
        <v>66</v>
      </c>
      <c r="H562" s="30">
        <v>1000</v>
      </c>
      <c r="I562" s="31">
        <v>20</v>
      </c>
    </row>
    <row r="563" spans="1:9" ht="45">
      <c r="A563" s="26" t="s">
        <v>279</v>
      </c>
      <c r="B563" s="28" t="s">
        <v>38</v>
      </c>
      <c r="C563" s="29" t="s">
        <v>280</v>
      </c>
      <c r="D563" s="28" t="s">
        <v>281</v>
      </c>
      <c r="E563" s="28" t="s">
        <v>282</v>
      </c>
      <c r="F563" s="28" t="s">
        <v>283</v>
      </c>
      <c r="G563" s="28" t="s">
        <v>66</v>
      </c>
      <c r="H563" s="30">
        <v>2000</v>
      </c>
      <c r="I563" s="31">
        <v>15.5</v>
      </c>
    </row>
    <row r="564" spans="1:9" ht="45">
      <c r="A564" s="26" t="s">
        <v>279</v>
      </c>
      <c r="B564" s="28" t="s">
        <v>39</v>
      </c>
      <c r="C564" s="29" t="s">
        <v>280</v>
      </c>
      <c r="D564" s="28" t="s">
        <v>281</v>
      </c>
      <c r="E564" s="28" t="s">
        <v>282</v>
      </c>
      <c r="F564" s="28" t="s">
        <v>283</v>
      </c>
      <c r="G564" s="28" t="s">
        <v>66</v>
      </c>
      <c r="H564" s="30">
        <v>5000</v>
      </c>
      <c r="I564" s="31">
        <v>13.4</v>
      </c>
    </row>
    <row r="565" spans="1:9" ht="45">
      <c r="A565" s="26" t="s">
        <v>284</v>
      </c>
      <c r="B565" s="28" t="s">
        <v>31</v>
      </c>
      <c r="C565" s="29" t="s">
        <v>285</v>
      </c>
      <c r="D565" s="28" t="s">
        <v>286</v>
      </c>
      <c r="E565" s="28" t="s">
        <v>282</v>
      </c>
      <c r="F565" s="28" t="s">
        <v>287</v>
      </c>
      <c r="G565" s="28" t="s">
        <v>66</v>
      </c>
      <c r="H565" s="30">
        <v>500</v>
      </c>
      <c r="I565" s="31">
        <v>20.4</v>
      </c>
    </row>
    <row r="566" spans="1:9" ht="45">
      <c r="A566" s="26" t="s">
        <v>284</v>
      </c>
      <c r="B566" s="28" t="s">
        <v>38</v>
      </c>
      <c r="C566" s="29" t="s">
        <v>285</v>
      </c>
      <c r="D566" s="28" t="s">
        <v>286</v>
      </c>
      <c r="E566" s="28" t="s">
        <v>282</v>
      </c>
      <c r="F566" s="28" t="s">
        <v>287</v>
      </c>
      <c r="G566" s="28" t="s">
        <v>66</v>
      </c>
      <c r="H566" s="30">
        <v>1000</v>
      </c>
      <c r="I566" s="31">
        <v>17.3</v>
      </c>
    </row>
    <row r="567" spans="1:9" ht="45">
      <c r="A567" s="26" t="s">
        <v>284</v>
      </c>
      <c r="B567" s="28" t="s">
        <v>39</v>
      </c>
      <c r="C567" s="29" t="s">
        <v>285</v>
      </c>
      <c r="D567" s="28" t="s">
        <v>286</v>
      </c>
      <c r="E567" s="28" t="s">
        <v>282</v>
      </c>
      <c r="F567" s="28" t="s">
        <v>287</v>
      </c>
      <c r="G567" s="28" t="s">
        <v>66</v>
      </c>
      <c r="H567" s="30">
        <v>2000</v>
      </c>
      <c r="I567" s="31">
        <v>13.2</v>
      </c>
    </row>
    <row r="568" spans="1:9" ht="22.5">
      <c r="A568" s="26" t="s">
        <v>288</v>
      </c>
      <c r="B568" s="28" t="s">
        <v>31</v>
      </c>
      <c r="C568" s="29" t="s">
        <v>289</v>
      </c>
      <c r="D568" s="28" t="s">
        <v>34</v>
      </c>
      <c r="E568" s="28" t="s">
        <v>149</v>
      </c>
      <c r="F568" s="28" t="s">
        <v>52</v>
      </c>
      <c r="G568" s="28" t="s">
        <v>66</v>
      </c>
      <c r="H568" s="30">
        <v>10000</v>
      </c>
      <c r="I568" s="31">
        <v>13.1</v>
      </c>
    </row>
    <row r="569" spans="1:9" ht="22.5">
      <c r="A569" s="26" t="s">
        <v>288</v>
      </c>
      <c r="B569" s="28" t="s">
        <v>38</v>
      </c>
      <c r="C569" s="29" t="s">
        <v>289</v>
      </c>
      <c r="D569" s="28" t="s">
        <v>34</v>
      </c>
      <c r="E569" s="28" t="s">
        <v>149</v>
      </c>
      <c r="F569" s="28" t="s">
        <v>52</v>
      </c>
      <c r="G569" s="28" t="s">
        <v>66</v>
      </c>
      <c r="H569" s="30">
        <v>20000</v>
      </c>
      <c r="I569" s="31">
        <v>12.4</v>
      </c>
    </row>
    <row r="570" spans="1:9" ht="22.5">
      <c r="A570" s="26" t="s">
        <v>288</v>
      </c>
      <c r="B570" s="28" t="s">
        <v>39</v>
      </c>
      <c r="C570" s="29" t="s">
        <v>289</v>
      </c>
      <c r="D570" s="28" t="s">
        <v>34</v>
      </c>
      <c r="E570" s="28" t="s">
        <v>149</v>
      </c>
      <c r="F570" s="28" t="s">
        <v>52</v>
      </c>
      <c r="G570" s="28" t="s">
        <v>66</v>
      </c>
      <c r="H570" s="30">
        <v>30000</v>
      </c>
      <c r="I570" s="31">
        <v>11.5</v>
      </c>
    </row>
    <row r="571" spans="1:9" ht="12.75">
      <c r="A571" s="26" t="s">
        <v>290</v>
      </c>
      <c r="B571" s="28" t="s">
        <v>31</v>
      </c>
      <c r="C571" s="29" t="s">
        <v>291</v>
      </c>
      <c r="D571" s="28" t="s">
        <v>292</v>
      </c>
      <c r="E571" s="28" t="s">
        <v>293</v>
      </c>
      <c r="F571" s="28" t="s">
        <v>52</v>
      </c>
      <c r="G571" s="28" t="s">
        <v>66</v>
      </c>
      <c r="H571" s="30">
        <v>20000</v>
      </c>
      <c r="I571" s="31">
        <v>14.5</v>
      </c>
    </row>
    <row r="572" spans="1:9" ht="12.75">
      <c r="A572" s="26" t="s">
        <v>290</v>
      </c>
      <c r="B572" s="28" t="s">
        <v>38</v>
      </c>
      <c r="C572" s="29" t="s">
        <v>291</v>
      </c>
      <c r="D572" s="28" t="s">
        <v>292</v>
      </c>
      <c r="E572" s="28" t="s">
        <v>293</v>
      </c>
      <c r="F572" s="28" t="s">
        <v>52</v>
      </c>
      <c r="G572" s="28" t="s">
        <v>66</v>
      </c>
      <c r="H572" s="30">
        <v>50000</v>
      </c>
      <c r="I572" s="31">
        <v>14</v>
      </c>
    </row>
    <row r="573" spans="1:9" ht="12.75">
      <c r="A573" s="26" t="s">
        <v>290</v>
      </c>
      <c r="B573" s="28" t="s">
        <v>39</v>
      </c>
      <c r="C573" s="29" t="s">
        <v>291</v>
      </c>
      <c r="D573" s="28" t="s">
        <v>292</v>
      </c>
      <c r="E573" s="28" t="s">
        <v>293</v>
      </c>
      <c r="F573" s="28" t="s">
        <v>52</v>
      </c>
      <c r="G573" s="28" t="s">
        <v>66</v>
      </c>
      <c r="H573" s="30">
        <v>60000</v>
      </c>
      <c r="I573" s="31">
        <v>13.5</v>
      </c>
    </row>
    <row r="574" spans="1:9" ht="12.75">
      <c r="A574" s="26" t="s">
        <v>294</v>
      </c>
      <c r="B574" s="28" t="s">
        <v>39</v>
      </c>
      <c r="C574" s="29" t="s">
        <v>295</v>
      </c>
      <c r="D574" s="28" t="s">
        <v>292</v>
      </c>
      <c r="E574" s="28" t="s">
        <v>293</v>
      </c>
      <c r="F574" s="28" t="s">
        <v>52</v>
      </c>
      <c r="G574" s="28" t="s">
        <v>66</v>
      </c>
      <c r="H574" s="30">
        <v>40000</v>
      </c>
      <c r="I574" s="31">
        <v>13.5</v>
      </c>
    </row>
    <row r="575" spans="1:9" ht="13.5" thickBot="1">
      <c r="A575" s="27" t="s">
        <v>294</v>
      </c>
      <c r="B575" s="32" t="s">
        <v>97</v>
      </c>
      <c r="C575" s="33" t="s">
        <v>295</v>
      </c>
      <c r="D575" s="32" t="s">
        <v>292</v>
      </c>
      <c r="E575" s="32" t="s">
        <v>293</v>
      </c>
      <c r="F575" s="32" t="s">
        <v>52</v>
      </c>
      <c r="G575" s="32" t="s">
        <v>66</v>
      </c>
      <c r="H575" s="34">
        <v>60000</v>
      </c>
      <c r="I575" s="35">
        <v>12.7</v>
      </c>
    </row>
    <row r="576" spans="7:9" ht="12.75">
      <c r="G576" s="8" t="s">
        <v>88</v>
      </c>
      <c r="H576" s="9">
        <f>MIN(H562:H575)</f>
        <v>500</v>
      </c>
      <c r="I576" s="10">
        <f>MIN(I562:I575)</f>
        <v>11.5</v>
      </c>
    </row>
    <row r="577" spans="7:9" ht="12.75">
      <c r="G577" s="11" t="s">
        <v>89</v>
      </c>
      <c r="H577" s="9">
        <f>MAX(H562:H575)</f>
        <v>60000</v>
      </c>
      <c r="I577" s="10">
        <f>MAX(I562:I575)</f>
        <v>20.4</v>
      </c>
    </row>
    <row r="578" spans="7:9" ht="12.75">
      <c r="G578" s="11" t="s">
        <v>90</v>
      </c>
      <c r="H578" s="9">
        <f>AVERAGE(H562:H575)</f>
        <v>21535.714285714286</v>
      </c>
      <c r="I578" s="10">
        <f>AVERAGE(I562:I575)</f>
        <v>14.642857142857142</v>
      </c>
    </row>
    <row r="617" ht="20.25">
      <c r="A617" s="5" t="s">
        <v>296</v>
      </c>
    </row>
    <row r="618" ht="13.5" thickBot="1"/>
    <row r="619" spans="1:9" ht="45">
      <c r="A619" s="12" t="s">
        <v>84</v>
      </c>
      <c r="B619" s="13"/>
      <c r="C619" s="13" t="s">
        <v>85</v>
      </c>
      <c r="D619" s="13" t="s">
        <v>27</v>
      </c>
      <c r="E619" s="13" t="s">
        <v>86</v>
      </c>
      <c r="F619" s="13" t="s">
        <v>28</v>
      </c>
      <c r="G619" s="13" t="s">
        <v>29</v>
      </c>
      <c r="H619" s="14" t="s">
        <v>87</v>
      </c>
      <c r="I619" s="15" t="s">
        <v>107</v>
      </c>
    </row>
    <row r="620" spans="1:9" ht="22.5">
      <c r="A620" s="26" t="s">
        <v>297</v>
      </c>
      <c r="B620" s="28" t="s">
        <v>31</v>
      </c>
      <c r="C620" s="29" t="s">
        <v>298</v>
      </c>
      <c r="D620" s="28" t="s">
        <v>34</v>
      </c>
      <c r="E620" s="28" t="s">
        <v>149</v>
      </c>
      <c r="F620" s="28" t="s">
        <v>52</v>
      </c>
      <c r="G620" s="28" t="s">
        <v>66</v>
      </c>
      <c r="H620" s="30">
        <v>6000</v>
      </c>
      <c r="I620" s="31">
        <v>14.9</v>
      </c>
    </row>
    <row r="621" spans="1:9" ht="22.5">
      <c r="A621" s="26" t="s">
        <v>299</v>
      </c>
      <c r="B621" s="28"/>
      <c r="C621" s="29" t="s">
        <v>300</v>
      </c>
      <c r="D621" s="28" t="s">
        <v>34</v>
      </c>
      <c r="E621" s="28" t="s">
        <v>149</v>
      </c>
      <c r="F621" s="28" t="s">
        <v>52</v>
      </c>
      <c r="G621" s="28" t="s">
        <v>66</v>
      </c>
      <c r="H621" s="30">
        <v>6000</v>
      </c>
      <c r="I621" s="31">
        <v>14</v>
      </c>
    </row>
    <row r="622" spans="1:9" ht="22.5">
      <c r="A622" s="26" t="s">
        <v>299</v>
      </c>
      <c r="B622" s="28"/>
      <c r="C622" s="29" t="s">
        <v>300</v>
      </c>
      <c r="D622" s="28" t="s">
        <v>34</v>
      </c>
      <c r="E622" s="28" t="s">
        <v>149</v>
      </c>
      <c r="F622" s="28" t="s">
        <v>52</v>
      </c>
      <c r="G622" s="28" t="s">
        <v>66</v>
      </c>
      <c r="H622" s="30">
        <v>8000</v>
      </c>
      <c r="I622" s="31">
        <v>14</v>
      </c>
    </row>
    <row r="623" spans="1:9" ht="33.75">
      <c r="A623" s="26" t="s">
        <v>301</v>
      </c>
      <c r="B623" s="28"/>
      <c r="C623" s="29" t="s">
        <v>302</v>
      </c>
      <c r="D623" s="28" t="s">
        <v>303</v>
      </c>
      <c r="E623" s="28" t="s">
        <v>149</v>
      </c>
      <c r="F623" s="28" t="s">
        <v>52</v>
      </c>
      <c r="G623" s="28" t="s">
        <v>66</v>
      </c>
      <c r="H623" s="30">
        <v>10000</v>
      </c>
      <c r="I623" s="31">
        <v>13.1</v>
      </c>
    </row>
    <row r="624" spans="1:9" ht="22.5">
      <c r="A624" s="26" t="s">
        <v>304</v>
      </c>
      <c r="B624" s="28"/>
      <c r="C624" s="29" t="s">
        <v>305</v>
      </c>
      <c r="D624" s="28" t="s">
        <v>34</v>
      </c>
      <c r="E624" s="28" t="s">
        <v>149</v>
      </c>
      <c r="F624" s="28" t="s">
        <v>52</v>
      </c>
      <c r="G624" s="28" t="s">
        <v>66</v>
      </c>
      <c r="H624" s="30">
        <v>26000</v>
      </c>
      <c r="I624" s="31">
        <v>10.9</v>
      </c>
    </row>
    <row r="625" spans="1:9" ht="22.5">
      <c r="A625" s="26" t="s">
        <v>304</v>
      </c>
      <c r="B625" s="28"/>
      <c r="C625" s="29" t="s">
        <v>305</v>
      </c>
      <c r="D625" s="28" t="s">
        <v>34</v>
      </c>
      <c r="E625" s="28" t="s">
        <v>149</v>
      </c>
      <c r="F625" s="28" t="s">
        <v>52</v>
      </c>
      <c r="G625" s="28" t="s">
        <v>66</v>
      </c>
      <c r="H625" s="30">
        <v>30000</v>
      </c>
      <c r="I625" s="31">
        <v>10.9</v>
      </c>
    </row>
    <row r="626" spans="1:9" ht="22.5">
      <c r="A626" s="26" t="s">
        <v>306</v>
      </c>
      <c r="B626" s="28"/>
      <c r="C626" s="29" t="s">
        <v>307</v>
      </c>
      <c r="D626" s="28" t="s">
        <v>34</v>
      </c>
      <c r="E626" s="28" t="s">
        <v>149</v>
      </c>
      <c r="F626" s="28" t="s">
        <v>52</v>
      </c>
      <c r="G626" s="28" t="s">
        <v>66</v>
      </c>
      <c r="H626" s="30">
        <v>35000</v>
      </c>
      <c r="I626" s="31">
        <v>10.4</v>
      </c>
    </row>
    <row r="627" spans="1:9" ht="22.5">
      <c r="A627" s="26" t="s">
        <v>306</v>
      </c>
      <c r="B627" s="28"/>
      <c r="C627" s="29" t="s">
        <v>307</v>
      </c>
      <c r="D627" s="28" t="s">
        <v>34</v>
      </c>
      <c r="E627" s="28" t="s">
        <v>149</v>
      </c>
      <c r="F627" s="28" t="s">
        <v>52</v>
      </c>
      <c r="G627" s="28" t="s">
        <v>66</v>
      </c>
      <c r="H627" s="30">
        <v>50000</v>
      </c>
      <c r="I627" s="31">
        <v>9.4</v>
      </c>
    </row>
    <row r="628" spans="1:9" ht="22.5">
      <c r="A628" s="26" t="s">
        <v>308</v>
      </c>
      <c r="B628" s="28" t="s">
        <v>31</v>
      </c>
      <c r="C628" s="29" t="s">
        <v>309</v>
      </c>
      <c r="D628" s="28" t="s">
        <v>310</v>
      </c>
      <c r="E628" s="28" t="s">
        <v>149</v>
      </c>
      <c r="F628" s="28" t="s">
        <v>52</v>
      </c>
      <c r="G628" s="28" t="s">
        <v>66</v>
      </c>
      <c r="H628" s="30">
        <v>2000</v>
      </c>
      <c r="I628" s="31">
        <v>15.1</v>
      </c>
    </row>
    <row r="629" spans="1:9" ht="22.5">
      <c r="A629" s="26" t="s">
        <v>308</v>
      </c>
      <c r="B629" s="28" t="s">
        <v>38</v>
      </c>
      <c r="C629" s="29" t="s">
        <v>309</v>
      </c>
      <c r="D629" s="28" t="s">
        <v>310</v>
      </c>
      <c r="E629" s="28" t="s">
        <v>149</v>
      </c>
      <c r="F629" s="28" t="s">
        <v>52</v>
      </c>
      <c r="G629" s="28" t="s">
        <v>66</v>
      </c>
      <c r="H629" s="30">
        <v>3000</v>
      </c>
      <c r="I629" s="31">
        <v>12.6</v>
      </c>
    </row>
    <row r="630" spans="1:9" ht="33.75">
      <c r="A630" s="26" t="s">
        <v>311</v>
      </c>
      <c r="B630" s="28" t="s">
        <v>31</v>
      </c>
      <c r="C630" s="29" t="s">
        <v>312</v>
      </c>
      <c r="D630" s="28" t="s">
        <v>34</v>
      </c>
      <c r="E630" s="28" t="s">
        <v>149</v>
      </c>
      <c r="F630" s="28" t="s">
        <v>52</v>
      </c>
      <c r="G630" s="28" t="s">
        <v>66</v>
      </c>
      <c r="H630" s="30">
        <v>8500</v>
      </c>
      <c r="I630" s="31">
        <v>12.8</v>
      </c>
    </row>
    <row r="631" spans="1:9" ht="33.75">
      <c r="A631" s="26" t="s">
        <v>311</v>
      </c>
      <c r="B631" s="28" t="s">
        <v>38</v>
      </c>
      <c r="C631" s="29" t="s">
        <v>312</v>
      </c>
      <c r="D631" s="28" t="s">
        <v>34</v>
      </c>
      <c r="E631" s="28" t="s">
        <v>149</v>
      </c>
      <c r="F631" s="28" t="s">
        <v>52</v>
      </c>
      <c r="G631" s="28" t="s">
        <v>66</v>
      </c>
      <c r="H631" s="30">
        <v>12500</v>
      </c>
      <c r="I631" s="31">
        <v>11.9</v>
      </c>
    </row>
    <row r="632" spans="1:9" ht="22.5">
      <c r="A632" s="26" t="s">
        <v>313</v>
      </c>
      <c r="B632" s="28" t="s">
        <v>38</v>
      </c>
      <c r="C632" s="29" t="s">
        <v>314</v>
      </c>
      <c r="D632" s="28" t="s">
        <v>34</v>
      </c>
      <c r="E632" s="28" t="s">
        <v>149</v>
      </c>
      <c r="F632" s="28" t="s">
        <v>52</v>
      </c>
      <c r="G632" s="28" t="s">
        <v>315</v>
      </c>
      <c r="H632" s="30">
        <v>7000</v>
      </c>
      <c r="I632" s="31">
        <v>12.3</v>
      </c>
    </row>
    <row r="633" spans="1:9" ht="45">
      <c r="A633" s="26" t="s">
        <v>316</v>
      </c>
      <c r="B633" s="28" t="s">
        <v>31</v>
      </c>
      <c r="C633" s="29" t="s">
        <v>317</v>
      </c>
      <c r="D633" s="28" t="s">
        <v>34</v>
      </c>
      <c r="E633" s="28" t="s">
        <v>318</v>
      </c>
      <c r="F633" s="28" t="s">
        <v>319</v>
      </c>
      <c r="G633" s="28" t="s">
        <v>320</v>
      </c>
      <c r="H633" s="30">
        <v>5000</v>
      </c>
      <c r="I633" s="31">
        <v>12.9</v>
      </c>
    </row>
    <row r="634" spans="1:9" ht="45">
      <c r="A634" s="26" t="s">
        <v>316</v>
      </c>
      <c r="B634" s="28" t="s">
        <v>38</v>
      </c>
      <c r="C634" s="29" t="s">
        <v>317</v>
      </c>
      <c r="D634" s="28" t="s">
        <v>34</v>
      </c>
      <c r="E634" s="28" t="s">
        <v>318</v>
      </c>
      <c r="F634" s="28" t="s">
        <v>319</v>
      </c>
      <c r="G634" s="28" t="s">
        <v>320</v>
      </c>
      <c r="H634" s="30">
        <v>12000</v>
      </c>
      <c r="I634" s="31">
        <v>11.4</v>
      </c>
    </row>
    <row r="635" spans="1:9" ht="34.5" thickBot="1">
      <c r="A635" s="27" t="s">
        <v>321</v>
      </c>
      <c r="B635" s="32" t="s">
        <v>31</v>
      </c>
      <c r="C635" s="33" t="s">
        <v>322</v>
      </c>
      <c r="D635" s="32" t="s">
        <v>34</v>
      </c>
      <c r="E635" s="32" t="s">
        <v>323</v>
      </c>
      <c r="F635" s="32" t="s">
        <v>52</v>
      </c>
      <c r="G635" s="32" t="s">
        <v>230</v>
      </c>
      <c r="H635" s="34">
        <v>2230</v>
      </c>
      <c r="I635" s="35">
        <v>13.2</v>
      </c>
    </row>
    <row r="636" spans="7:9" ht="12.75">
      <c r="G636" s="8" t="s">
        <v>88</v>
      </c>
      <c r="H636" s="9">
        <f>MIN(H620:H635)</f>
        <v>2000</v>
      </c>
      <c r="I636" s="10">
        <f>MIN(I620:I635)</f>
        <v>9.4</v>
      </c>
    </row>
    <row r="637" spans="7:9" ht="12.75">
      <c r="G637" s="11" t="s">
        <v>89</v>
      </c>
      <c r="H637" s="9">
        <f>MAX(H620:H635)</f>
        <v>50000</v>
      </c>
      <c r="I637" s="10">
        <f>MAX(I620:I635)</f>
        <v>15.1</v>
      </c>
    </row>
    <row r="638" spans="7:9" ht="12.75">
      <c r="G638" s="11" t="s">
        <v>90</v>
      </c>
      <c r="H638" s="9">
        <f>AVERAGE(H620:H635)</f>
        <v>13951.875</v>
      </c>
      <c r="I638" s="10">
        <f>AVERAGE(I620:I635)</f>
        <v>12.487500000000002</v>
      </c>
    </row>
    <row r="678" ht="20.25">
      <c r="A678" s="5" t="s">
        <v>341</v>
      </c>
    </row>
    <row r="679" ht="13.5" thickBot="1"/>
    <row r="680" spans="1:10" ht="33.75">
      <c r="A680" s="12" t="s">
        <v>84</v>
      </c>
      <c r="B680" s="13"/>
      <c r="C680" s="13" t="s">
        <v>85</v>
      </c>
      <c r="D680" s="13" t="s">
        <v>340</v>
      </c>
      <c r="E680" s="13" t="s">
        <v>27</v>
      </c>
      <c r="F680" s="13" t="s">
        <v>86</v>
      </c>
      <c r="G680" s="13" t="s">
        <v>28</v>
      </c>
      <c r="H680" s="13" t="s">
        <v>29</v>
      </c>
      <c r="I680" s="14" t="s">
        <v>87</v>
      </c>
      <c r="J680" s="15" t="s">
        <v>107</v>
      </c>
    </row>
    <row r="681" spans="1:10" ht="45">
      <c r="A681" s="16" t="s">
        <v>324</v>
      </c>
      <c r="B681" s="17" t="s">
        <v>97</v>
      </c>
      <c r="C681" s="18" t="s">
        <v>325</v>
      </c>
      <c r="D681" s="18" t="s">
        <v>326</v>
      </c>
      <c r="E681" s="17" t="s">
        <v>327</v>
      </c>
      <c r="F681" s="17" t="s">
        <v>328</v>
      </c>
      <c r="G681" s="17" t="s">
        <v>52</v>
      </c>
      <c r="H681" s="17" t="s">
        <v>329</v>
      </c>
      <c r="I681" s="19">
        <v>1000</v>
      </c>
      <c r="J681" s="20">
        <v>12.5</v>
      </c>
    </row>
    <row r="682" spans="1:10" ht="45">
      <c r="A682" s="16" t="s">
        <v>324</v>
      </c>
      <c r="B682" s="17" t="s">
        <v>100</v>
      </c>
      <c r="C682" s="18" t="s">
        <v>325</v>
      </c>
      <c r="D682" s="18" t="s">
        <v>326</v>
      </c>
      <c r="E682" s="17" t="s">
        <v>327</v>
      </c>
      <c r="F682" s="17" t="s">
        <v>328</v>
      </c>
      <c r="G682" s="17" t="s">
        <v>52</v>
      </c>
      <c r="H682" s="17" t="s">
        <v>329</v>
      </c>
      <c r="I682" s="19">
        <v>2000</v>
      </c>
      <c r="J682" s="20">
        <v>11.9</v>
      </c>
    </row>
    <row r="683" spans="1:10" ht="45">
      <c r="A683" s="16" t="s">
        <v>324</v>
      </c>
      <c r="B683" s="17" t="s">
        <v>101</v>
      </c>
      <c r="C683" s="18" t="s">
        <v>325</v>
      </c>
      <c r="D683" s="18" t="s">
        <v>326</v>
      </c>
      <c r="E683" s="17" t="s">
        <v>327</v>
      </c>
      <c r="F683" s="17" t="s">
        <v>328</v>
      </c>
      <c r="G683" s="17" t="s">
        <v>52</v>
      </c>
      <c r="H683" s="17" t="s">
        <v>329</v>
      </c>
      <c r="I683" s="19">
        <v>3000</v>
      </c>
      <c r="J683" s="20">
        <v>10.8</v>
      </c>
    </row>
    <row r="684" spans="1:10" ht="33.75">
      <c r="A684" s="16" t="s">
        <v>330</v>
      </c>
      <c r="B684" s="17" t="s">
        <v>31</v>
      </c>
      <c r="C684" s="18" t="s">
        <v>331</v>
      </c>
      <c r="D684" s="18" t="s">
        <v>332</v>
      </c>
      <c r="E684" s="17" t="s">
        <v>327</v>
      </c>
      <c r="F684" s="17" t="s">
        <v>43</v>
      </c>
      <c r="G684" s="17" t="s">
        <v>52</v>
      </c>
      <c r="H684" s="17" t="s">
        <v>333</v>
      </c>
      <c r="I684" s="19">
        <v>1000</v>
      </c>
      <c r="J684" s="20">
        <v>12.9</v>
      </c>
    </row>
    <row r="685" spans="1:10" ht="33.75">
      <c r="A685" s="16" t="s">
        <v>330</v>
      </c>
      <c r="B685" s="17" t="s">
        <v>38</v>
      </c>
      <c r="C685" s="18" t="s">
        <v>331</v>
      </c>
      <c r="D685" s="18" t="s">
        <v>332</v>
      </c>
      <c r="E685" s="17" t="s">
        <v>327</v>
      </c>
      <c r="F685" s="17" t="s">
        <v>43</v>
      </c>
      <c r="G685" s="17" t="s">
        <v>52</v>
      </c>
      <c r="H685" s="17" t="s">
        <v>333</v>
      </c>
      <c r="I685" s="19">
        <v>2000</v>
      </c>
      <c r="J685" s="20">
        <v>12.2</v>
      </c>
    </row>
    <row r="686" spans="1:10" ht="33.75">
      <c r="A686" s="16" t="s">
        <v>330</v>
      </c>
      <c r="B686" s="17" t="s">
        <v>39</v>
      </c>
      <c r="C686" s="18" t="s">
        <v>331</v>
      </c>
      <c r="D686" s="18" t="s">
        <v>332</v>
      </c>
      <c r="E686" s="17" t="s">
        <v>327</v>
      </c>
      <c r="F686" s="17" t="s">
        <v>43</v>
      </c>
      <c r="G686" s="17" t="s">
        <v>52</v>
      </c>
      <c r="H686" s="17" t="s">
        <v>333</v>
      </c>
      <c r="I686" s="19">
        <v>3000</v>
      </c>
      <c r="J686" s="20">
        <v>10.7</v>
      </c>
    </row>
    <row r="687" spans="1:10" ht="45">
      <c r="A687" s="16" t="s">
        <v>334</v>
      </c>
      <c r="B687" s="17" t="s">
        <v>31</v>
      </c>
      <c r="C687" s="18" t="s">
        <v>335</v>
      </c>
      <c r="D687" s="18" t="s">
        <v>336</v>
      </c>
      <c r="E687" s="17" t="s">
        <v>337</v>
      </c>
      <c r="F687" s="17" t="s">
        <v>338</v>
      </c>
      <c r="G687" s="17" t="s">
        <v>52</v>
      </c>
      <c r="H687" s="17" t="s">
        <v>339</v>
      </c>
      <c r="I687" s="19">
        <v>8500</v>
      </c>
      <c r="J687" s="20">
        <v>11.6</v>
      </c>
    </row>
    <row r="688" spans="1:10" ht="45.75" thickBot="1">
      <c r="A688" s="21" t="s">
        <v>334</v>
      </c>
      <c r="B688" s="22" t="s">
        <v>38</v>
      </c>
      <c r="C688" s="23" t="s">
        <v>335</v>
      </c>
      <c r="D688" s="23" t="s">
        <v>336</v>
      </c>
      <c r="E688" s="22" t="s">
        <v>337</v>
      </c>
      <c r="F688" s="22" t="s">
        <v>338</v>
      </c>
      <c r="G688" s="22" t="s">
        <v>52</v>
      </c>
      <c r="H688" s="22" t="s">
        <v>339</v>
      </c>
      <c r="I688" s="24">
        <v>12500</v>
      </c>
      <c r="J688" s="25">
        <v>11.2</v>
      </c>
    </row>
    <row r="689" spans="8:10" ht="12.75">
      <c r="H689" s="8" t="s">
        <v>88</v>
      </c>
      <c r="I689" s="9">
        <f>MIN(I681:I688)</f>
        <v>1000</v>
      </c>
      <c r="J689" s="10">
        <f>MIN(J681:J688)</f>
        <v>10.7</v>
      </c>
    </row>
    <row r="690" spans="8:10" ht="12.75">
      <c r="H690" s="11" t="s">
        <v>89</v>
      </c>
      <c r="I690" s="9">
        <f>MAX(I681:I688)</f>
        <v>12500</v>
      </c>
      <c r="J690" s="10">
        <f>MAX(J681:J688)</f>
        <v>12.9</v>
      </c>
    </row>
    <row r="691" spans="8:10" ht="12.75">
      <c r="H691" s="11" t="s">
        <v>90</v>
      </c>
      <c r="I691" s="9">
        <f>AVERAGE(I681:I688)</f>
        <v>4125</v>
      </c>
      <c r="J691" s="10">
        <f>AVERAGE(J681:J688)</f>
        <v>11.725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2017-12-15T13:13:20Z</dcterms:created>
  <dcterms:modified xsi:type="dcterms:W3CDTF">2017-12-17T10:26:01Z</dcterms:modified>
  <cp:category/>
  <cp:version/>
  <cp:contentType/>
  <cp:contentStatus/>
</cp:coreProperties>
</file>